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externalReferences>
    <externalReference r:id="rId34"/>
  </externalReferences>
  <definedNames>
    <definedName name="_xlnm.Print_Area" localSheetId="1">'CPT'!$A$1:$O$38</definedName>
    <definedName name="_xlnm.Print_Area" localSheetId="7">'DC1'!$A$1:$O$38</definedName>
    <definedName name="_xlnm.Print_Area" localSheetId="13">'DC2'!$A$1:$O$38</definedName>
    <definedName name="_xlnm.Print_Area" localSheetId="18">'DC3'!$A$1:$O$38</definedName>
    <definedName name="_xlnm.Print_Area" localSheetId="26">'DC4'!$A$1:$O$38</definedName>
    <definedName name="_xlnm.Print_Area" localSheetId="30">'DC5'!$A$1:$O$38</definedName>
    <definedName name="_xlnm.Print_Area" localSheetId="0">'Summary'!$A$1:$O$38</definedName>
    <definedName name="_xlnm.Print_Area" localSheetId="2">'WC011'!$A$1:$O$38</definedName>
    <definedName name="_xlnm.Print_Area" localSheetId="3">'WC012'!$A$1:$O$38</definedName>
    <definedName name="_xlnm.Print_Area" localSheetId="4">'WC013'!$A$1:$O$38</definedName>
    <definedName name="_xlnm.Print_Area" localSheetId="5">'WC014'!$A$1:$O$38</definedName>
    <definedName name="_xlnm.Print_Area" localSheetId="6">'WC015'!$A$1:$O$38</definedName>
    <definedName name="_xlnm.Print_Area" localSheetId="8">'WC022'!$A$1:$O$38</definedName>
    <definedName name="_xlnm.Print_Area" localSheetId="9">'WC023'!$A$1:$O$38</definedName>
    <definedName name="_xlnm.Print_Area" localSheetId="10">'WC024'!$A$1:$O$38</definedName>
    <definedName name="_xlnm.Print_Area" localSheetId="11">'WC025'!$A$1:$O$38</definedName>
    <definedName name="_xlnm.Print_Area" localSheetId="12">'WC026'!$A$1:$O$38</definedName>
    <definedName name="_xlnm.Print_Area" localSheetId="14">'WC031'!$A$1:$O$38</definedName>
    <definedName name="_xlnm.Print_Area" localSheetId="15">'WC032'!$A$1:$O$38</definedName>
    <definedName name="_xlnm.Print_Area" localSheetId="16">'WC033'!$A$1:$O$38</definedName>
    <definedName name="_xlnm.Print_Area" localSheetId="17">'WC034'!$A$1:$O$38</definedName>
    <definedName name="_xlnm.Print_Area" localSheetId="19">'WC041'!$A$1:$O$38</definedName>
    <definedName name="_xlnm.Print_Area" localSheetId="20">'WC042'!$A$1:$O$38</definedName>
    <definedName name="_xlnm.Print_Area" localSheetId="21">'WC043'!$A$1:$O$38</definedName>
    <definedName name="_xlnm.Print_Area" localSheetId="22">'WC044'!$A$1:$O$38</definedName>
    <definedName name="_xlnm.Print_Area" localSheetId="23">'WC045'!$A$1:$O$38</definedName>
    <definedName name="_xlnm.Print_Area" localSheetId="24">'WC047'!$A$1:$O$38</definedName>
    <definedName name="_xlnm.Print_Area" localSheetId="25">'WC048'!$A$1:$O$38</definedName>
    <definedName name="_xlnm.Print_Area" localSheetId="27">'WC051'!$A$1:$O$38</definedName>
    <definedName name="_xlnm.Print_Area" localSheetId="28">'WC052'!$A$1:$O$38</definedName>
    <definedName name="_xlnm.Print_Area" localSheetId="29">'WC053'!$A$1:$O$38</definedName>
  </definedNames>
  <calcPr fullCalcOnLoad="1"/>
</workbook>
</file>

<file path=xl/sharedStrings.xml><?xml version="1.0" encoding="utf-8"?>
<sst xmlns="http://schemas.openxmlformats.org/spreadsheetml/2006/main" count="1519" uniqueCount="75">
  <si>
    <t>Western Cape: Cape Town(CPT)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</si>
  <si>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</si>
  <si>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</si>
  <si>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</si>
  <si>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</si>
  <si>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</si>
  <si>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</si>
  <si>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</si>
  <si>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</si>
  <si>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</si>
  <si>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</si>
  <si>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</si>
  <si>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</si>
  <si>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</si>
  <si>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</si>
  <si>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</si>
  <si>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</si>
  <si>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</si>
  <si>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</si>
  <si>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</si>
  <si>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</si>
  <si>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</si>
  <si>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</si>
  <si>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</si>
  <si>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</si>
  <si>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</si>
  <si>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</si>
  <si>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</si>
  <si>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</si>
  <si>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</si>
  <si>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</si>
  <si>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</si>
  <si>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</si>
  <si>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</si>
  <si>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</si>
  <si>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</si>
  <si>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</si>
  <si>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</si>
  <si>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</si>
  <si>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</si>
  <si>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</si>
  <si>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</si>
  <si>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</si>
  <si>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Western Cape: Matzikama(WC011)</t>
  </si>
  <si>
    <t>Western Cape: Cederberg(WC012)</t>
  </si>
  <si>
    <t>Western Cape: Bergrivier(WC013)</t>
  </si>
  <si>
    <t>Western Cape: Saldanha Bay(WC014)</t>
  </si>
  <si>
    <t>Western Cape: Swartland(WC015)</t>
  </si>
  <si>
    <t>Western Cape: West Coast(DC1)</t>
  </si>
  <si>
    <t>Western Cape: Witzenberg(WC022)</t>
  </si>
  <si>
    <t>Western Cape: Drakenstein(WC023)</t>
  </si>
  <si>
    <t>Western Cape: Stellenbosch(WC024)</t>
  </si>
  <si>
    <t>Western Cape: Breede Valley(WC025)</t>
  </si>
  <si>
    <t>Western Cape: Langeberg(WC026)</t>
  </si>
  <si>
    <t>Western Cape: Cape Winelands DM(DC2)</t>
  </si>
  <si>
    <t>Western Cape: Theewaterskloof(WC031)</t>
  </si>
  <si>
    <t>Western Cape: Overstrand(WC032)</t>
  </si>
  <si>
    <t>Western Cape: Cape Agulhas(WC033)</t>
  </si>
  <si>
    <t>Western Cape: Swellendam(WC034)</t>
  </si>
  <si>
    <t>Western Cape: Overberg(DC3)</t>
  </si>
  <si>
    <t>Western Cape: Kannaland(WC041)</t>
  </si>
  <si>
    <t>Western Cape: Hessequa(WC042)</t>
  </si>
  <si>
    <t>Western Cape: Mossel Bay(WC043)</t>
  </si>
  <si>
    <t>Western Cape: George(WC044)</t>
  </si>
  <si>
    <t>Western Cape: Oudtshoorn(WC045)</t>
  </si>
  <si>
    <t>Western Cape: Bitou(WC047)</t>
  </si>
  <si>
    <t>Western Cape: Knysna(WC048)</t>
  </si>
  <si>
    <t>Western Cape: Garden Route(DC4)</t>
  </si>
  <si>
    <t>Western Cape: Laingsburg(WC051)</t>
  </si>
  <si>
    <t>Western Cape: Prince Albert(WC052)</t>
  </si>
  <si>
    <t>Western Cape: Beaufort West(WC053)</t>
  </si>
  <si>
    <t>Western Cape: Central Karoo(DC5)</t>
  </si>
  <si>
    <t>2019/20 Medium term estimates</t>
  </si>
  <si>
    <t>2020/21 Draft Medium term estimates</t>
  </si>
  <si>
    <t>CONSOLIDATION FOR WESTERN CAPE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</si>
</sst>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.%20Western%20Cape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72</v>
      </c>
      <c r="D6" s="10" t="s">
        <v>73</v>
      </c>
      <c r="E6" s="11" t="s">
        <v>2</v>
      </c>
      <c r="F6" s="12" t="s">
        <v>72</v>
      </c>
      <c r="G6" s="13" t="s">
        <v>73</v>
      </c>
      <c r="H6" s="14" t="s">
        <v>2</v>
      </c>
      <c r="I6" s="15" t="s">
        <v>73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SUM(CPT:DC5!C8)</f>
        <v>13671561595</v>
      </c>
      <c r="D8" s="64">
        <v>13697916148</v>
      </c>
      <c r="E8" s="65">
        <f>($D8-$C8)</f>
        <v>26354553</v>
      </c>
      <c r="F8" s="63">
        <f>SUM(CPT:DC5!F8)</f>
        <v>14406929914</v>
      </c>
      <c r="G8" s="64">
        <v>14952708924</v>
      </c>
      <c r="H8" s="65">
        <f>($G8-$F8)</f>
        <v>545779010</v>
      </c>
      <c r="I8" s="65">
        <v>16244038729</v>
      </c>
      <c r="J8" s="30">
        <f>IF($C8=0,0,($E8/$C8)*100)</f>
        <v>0.19276914942648876</v>
      </c>
      <c r="K8" s="31">
        <f>IF($F8=0,0,($H8/$F8)*100)</f>
        <v>3.788308912849203</v>
      </c>
      <c r="L8" s="84">
        <v>63514684168</v>
      </c>
      <c r="M8" s="85">
        <v>69143681236</v>
      </c>
      <c r="N8" s="32">
        <f>IF($L8=0,0,($E8/$L8)*100)</f>
        <v>0.041493637802387066</v>
      </c>
      <c r="O8" s="31">
        <f>IF($M8=0,0,($H8/$M8)*100)</f>
        <v>0.7893403999378579</v>
      </c>
      <c r="P8" s="6"/>
      <c r="Q8" s="33"/>
    </row>
    <row r="9" spans="1:17" ht="12.75">
      <c r="A9" s="3"/>
      <c r="B9" s="29" t="s">
        <v>16</v>
      </c>
      <c r="C9" s="63">
        <f>SUM(CPT:DC5!C9)</f>
        <v>33796883435</v>
      </c>
      <c r="D9" s="64">
        <v>30862039177</v>
      </c>
      <c r="E9" s="65">
        <f>($D9-$C9)</f>
        <v>-2934844258</v>
      </c>
      <c r="F9" s="63">
        <f>SUM(CPT:DC5!F9)</f>
        <v>37487863608</v>
      </c>
      <c r="G9" s="64">
        <v>34275770063</v>
      </c>
      <c r="H9" s="65">
        <f>($G9-$F9)</f>
        <v>-3212093545</v>
      </c>
      <c r="I9" s="65">
        <v>37007790922</v>
      </c>
      <c r="J9" s="30">
        <f>IF($C9=0,0,($E9/$C9)*100)</f>
        <v>-8.683771873949418</v>
      </c>
      <c r="K9" s="31">
        <f>IF($F9=0,0,($H9/$F9)*100)</f>
        <v>-8.568355824668899</v>
      </c>
      <c r="L9" s="84">
        <v>63514684168</v>
      </c>
      <c r="M9" s="85">
        <v>69143681236</v>
      </c>
      <c r="N9" s="32">
        <f>IF($L9=0,0,($E9/$L9)*100)</f>
        <v>-4.620733451554553</v>
      </c>
      <c r="O9" s="31">
        <f>IF($M9=0,0,($H9/$M9)*100)</f>
        <v>-4.645534469066723</v>
      </c>
      <c r="P9" s="6"/>
      <c r="Q9" s="33"/>
    </row>
    <row r="10" spans="1:17" ht="12.75">
      <c r="A10" s="3"/>
      <c r="B10" s="29" t="s">
        <v>17</v>
      </c>
      <c r="C10" s="63">
        <f>SUM(CPT:DC5!C10)</f>
        <v>19238094341</v>
      </c>
      <c r="D10" s="64">
        <v>18954728843</v>
      </c>
      <c r="E10" s="65">
        <f aca="true" t="shared" si="0" ref="E10:E33">($D10-$C10)</f>
        <v>-283365498</v>
      </c>
      <c r="F10" s="63">
        <f>SUM(CPT:DC5!F10)</f>
        <v>20296179038</v>
      </c>
      <c r="G10" s="64">
        <v>19915202249</v>
      </c>
      <c r="H10" s="65">
        <f aca="true" t="shared" si="1" ref="H10:H33">($G10-$F10)</f>
        <v>-380976789</v>
      </c>
      <c r="I10" s="65">
        <v>20948497138</v>
      </c>
      <c r="J10" s="30">
        <f aca="true" t="shared" si="2" ref="J10:J33">IF($C10=0,0,($E10/$C10)*100)</f>
        <v>-1.4729395384869008</v>
      </c>
      <c r="K10" s="31">
        <f aca="true" t="shared" si="3" ref="K10:K33">IF($F10=0,0,($H10/$F10)*100)</f>
        <v>-1.8770862647925366</v>
      </c>
      <c r="L10" s="84">
        <v>63514684168</v>
      </c>
      <c r="M10" s="85">
        <v>69143681236</v>
      </c>
      <c r="N10" s="32">
        <f aca="true" t="shared" si="4" ref="N10:N33">IF($L10=0,0,($E10/$L10)*100)</f>
        <v>-0.4461417099240893</v>
      </c>
      <c r="O10" s="31">
        <f aca="true" t="shared" si="5" ref="O10:O33">IF($M10=0,0,($H10/$M10)*100)</f>
        <v>-0.5509929211024457</v>
      </c>
      <c r="P10" s="6"/>
      <c r="Q10" s="33"/>
    </row>
    <row r="11" spans="1:17" ht="16.5">
      <c r="A11" s="7"/>
      <c r="B11" s="34" t="s">
        <v>18</v>
      </c>
      <c r="C11" s="66">
        <f>SUM(C8:C10)</f>
        <v>66706539371</v>
      </c>
      <c r="D11" s="67">
        <v>63514684168</v>
      </c>
      <c r="E11" s="68">
        <f t="shared" si="0"/>
        <v>-3191855203</v>
      </c>
      <c r="F11" s="66">
        <f>SUM(F8:F10)</f>
        <v>72190972560</v>
      </c>
      <c r="G11" s="67">
        <v>69143681236</v>
      </c>
      <c r="H11" s="68">
        <f t="shared" si="1"/>
        <v>-3047291324</v>
      </c>
      <c r="I11" s="68">
        <v>74200326789</v>
      </c>
      <c r="J11" s="35">
        <f t="shared" si="2"/>
        <v>-4.7849209884025665</v>
      </c>
      <c r="K11" s="36">
        <f t="shared" si="3"/>
        <v>-4.2211528892581525</v>
      </c>
      <c r="L11" s="86">
        <v>63514684168</v>
      </c>
      <c r="M11" s="87">
        <v>69143681236</v>
      </c>
      <c r="N11" s="37">
        <f t="shared" si="4"/>
        <v>-5.0253815236762565</v>
      </c>
      <c r="O11" s="36">
        <f t="shared" si="5"/>
        <v>-4.4071869902313106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SUM(CPT:DC5!C13)</f>
        <v>22225968586</v>
      </c>
      <c r="D13" s="64">
        <v>22486741980</v>
      </c>
      <c r="E13" s="65">
        <f t="shared" si="0"/>
        <v>260773394</v>
      </c>
      <c r="F13" s="63">
        <f>SUM(CPT:DC5!F13)</f>
        <v>23883227025</v>
      </c>
      <c r="G13" s="64">
        <v>24296302625</v>
      </c>
      <c r="H13" s="65">
        <f t="shared" si="1"/>
        <v>413075600</v>
      </c>
      <c r="I13" s="65">
        <v>26163254012</v>
      </c>
      <c r="J13" s="30">
        <f t="shared" si="2"/>
        <v>1.1732824735667966</v>
      </c>
      <c r="K13" s="31">
        <f t="shared" si="3"/>
        <v>1.7295635952696387</v>
      </c>
      <c r="L13" s="84">
        <v>66922757875</v>
      </c>
      <c r="M13" s="85">
        <v>70126651511</v>
      </c>
      <c r="N13" s="32">
        <f t="shared" si="4"/>
        <v>0.3896632510080936</v>
      </c>
      <c r="O13" s="31">
        <f t="shared" si="5"/>
        <v>0.5890422415723149</v>
      </c>
      <c r="P13" s="6"/>
      <c r="Q13" s="33"/>
    </row>
    <row r="14" spans="1:17" ht="12.75">
      <c r="A14" s="3"/>
      <c r="B14" s="29" t="s">
        <v>21</v>
      </c>
      <c r="C14" s="63">
        <f>SUM(CPT:DC5!C14)</f>
        <v>3469732765</v>
      </c>
      <c r="D14" s="64">
        <v>5007229548</v>
      </c>
      <c r="E14" s="65">
        <f t="shared" si="0"/>
        <v>1537496783</v>
      </c>
      <c r="F14" s="63">
        <f>SUM(CPT:DC5!F14)</f>
        <v>3709045251</v>
      </c>
      <c r="G14" s="64">
        <v>3568796562</v>
      </c>
      <c r="H14" s="65">
        <f t="shared" si="1"/>
        <v>-140248689</v>
      </c>
      <c r="I14" s="65">
        <v>3715987184</v>
      </c>
      <c r="J14" s="30">
        <f t="shared" si="2"/>
        <v>44.31167721356201</v>
      </c>
      <c r="K14" s="31">
        <f t="shared" si="3"/>
        <v>-3.781261200903046</v>
      </c>
      <c r="L14" s="84">
        <v>66922757875</v>
      </c>
      <c r="M14" s="85">
        <v>70126651511</v>
      </c>
      <c r="N14" s="32">
        <f t="shared" si="4"/>
        <v>2.297419938777441</v>
      </c>
      <c r="O14" s="31">
        <f t="shared" si="5"/>
        <v>-0.1999934204444379</v>
      </c>
      <c r="P14" s="6"/>
      <c r="Q14" s="33"/>
    </row>
    <row r="15" spans="1:17" ht="12.75" hidden="1">
      <c r="A15" s="3"/>
      <c r="B15" s="29"/>
      <c r="C15" s="63">
        <f>SUM(CPT:DC5!C15)</f>
        <v>0</v>
      </c>
      <c r="D15" s="64">
        <v>0</v>
      </c>
      <c r="E15" s="65">
        <f t="shared" si="0"/>
        <v>0</v>
      </c>
      <c r="F15" s="63">
        <f>SUM(CPT:DC5!F15)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66922757875</v>
      </c>
      <c r="M15" s="85">
        <v>70126651511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SUM(CPT:DC5!C16)</f>
        <v>17018253934</v>
      </c>
      <c r="D16" s="64">
        <v>15369193027</v>
      </c>
      <c r="E16" s="65">
        <f t="shared" si="0"/>
        <v>-1649060907</v>
      </c>
      <c r="F16" s="63">
        <f>SUM(CPT:DC5!F16)</f>
        <v>18619998818</v>
      </c>
      <c r="G16" s="64">
        <v>16841424041</v>
      </c>
      <c r="H16" s="65">
        <f t="shared" si="1"/>
        <v>-1778574777</v>
      </c>
      <c r="I16" s="65">
        <v>18219715102</v>
      </c>
      <c r="J16" s="30">
        <f t="shared" si="2"/>
        <v>-9.689953583930345</v>
      </c>
      <c r="K16" s="31">
        <f t="shared" si="3"/>
        <v>-9.551959666510006</v>
      </c>
      <c r="L16" s="84">
        <v>66922757875</v>
      </c>
      <c r="M16" s="85">
        <v>70126651511</v>
      </c>
      <c r="N16" s="32">
        <f t="shared" si="4"/>
        <v>-2.4641257464017805</v>
      </c>
      <c r="O16" s="31">
        <f t="shared" si="5"/>
        <v>-2.536232286409703</v>
      </c>
      <c r="P16" s="6"/>
      <c r="Q16" s="33"/>
    </row>
    <row r="17" spans="1:17" ht="12.75">
      <c r="A17" s="3"/>
      <c r="B17" s="29" t="s">
        <v>23</v>
      </c>
      <c r="C17" s="63">
        <f>SUM(CPT:DC5!C17)</f>
        <v>24261265227</v>
      </c>
      <c r="D17" s="64">
        <v>24059593320</v>
      </c>
      <c r="E17" s="65">
        <f t="shared" si="0"/>
        <v>-201671907</v>
      </c>
      <c r="F17" s="63">
        <f>SUM(CPT:DC5!F17)</f>
        <v>25702229419</v>
      </c>
      <c r="G17" s="64">
        <v>25420128283</v>
      </c>
      <c r="H17" s="65">
        <f t="shared" si="1"/>
        <v>-282101136</v>
      </c>
      <c r="I17" s="65">
        <v>26718352634</v>
      </c>
      <c r="J17" s="42">
        <f t="shared" si="2"/>
        <v>-0.8312505762294802</v>
      </c>
      <c r="K17" s="31">
        <f t="shared" si="3"/>
        <v>-1.0975745776802568</v>
      </c>
      <c r="L17" s="88">
        <v>66922757875</v>
      </c>
      <c r="M17" s="85">
        <v>70126651511</v>
      </c>
      <c r="N17" s="32">
        <f t="shared" si="4"/>
        <v>-0.301350263204466</v>
      </c>
      <c r="O17" s="31">
        <f t="shared" si="5"/>
        <v>-0.4022737859596075</v>
      </c>
      <c r="P17" s="6"/>
      <c r="Q17" s="33"/>
    </row>
    <row r="18" spans="1:17" ht="16.5">
      <c r="A18" s="3"/>
      <c r="B18" s="34" t="s">
        <v>24</v>
      </c>
      <c r="C18" s="66">
        <f>SUM(C13:C17)</f>
        <v>66975220512</v>
      </c>
      <c r="D18" s="67">
        <v>66922757875</v>
      </c>
      <c r="E18" s="68">
        <f t="shared" si="0"/>
        <v>-52462637</v>
      </c>
      <c r="F18" s="66">
        <f>SUM(F13:F17)</f>
        <v>71914500513</v>
      </c>
      <c r="G18" s="67">
        <v>70126651511</v>
      </c>
      <c r="H18" s="68">
        <f t="shared" si="1"/>
        <v>-1787849002</v>
      </c>
      <c r="I18" s="68">
        <v>74817308932</v>
      </c>
      <c r="J18" s="43">
        <f t="shared" si="2"/>
        <v>-0.07833141361677225</v>
      </c>
      <c r="K18" s="36">
        <f t="shared" si="3"/>
        <v>-2.4860758112014003</v>
      </c>
      <c r="L18" s="89">
        <v>66922757875</v>
      </c>
      <c r="M18" s="87">
        <v>70126651511</v>
      </c>
      <c r="N18" s="37">
        <f t="shared" si="4"/>
        <v>-0.07839281982071185</v>
      </c>
      <c r="O18" s="36">
        <f t="shared" si="5"/>
        <v>-2.5494572512414337</v>
      </c>
      <c r="P18" s="6"/>
      <c r="Q18" s="38"/>
    </row>
    <row r="19" spans="1:17" ht="16.5">
      <c r="A19" s="44"/>
      <c r="B19" s="45" t="s">
        <v>25</v>
      </c>
      <c r="C19" s="72">
        <f>C11-C18</f>
        <v>-268681141</v>
      </c>
      <c r="D19" s="73">
        <v>-3408073707</v>
      </c>
      <c r="E19" s="74">
        <f t="shared" si="0"/>
        <v>-3139392566</v>
      </c>
      <c r="F19" s="72">
        <f>F11-F18</f>
        <v>276472047</v>
      </c>
      <c r="G19" s="76">
        <v>-982970275</v>
      </c>
      <c r="H19" s="77">
        <f t="shared" si="1"/>
        <v>-1259442322</v>
      </c>
      <c r="I19" s="77">
        <v>-616982143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SUM(CPT:DC5!C22)</f>
        <v>8099087796</v>
      </c>
      <c r="D22" s="64">
        <v>3319075002</v>
      </c>
      <c r="E22" s="65">
        <f t="shared" si="0"/>
        <v>-4780012794</v>
      </c>
      <c r="F22" s="63">
        <f>SUM(CPT:DC5!F22)</f>
        <v>7953873071</v>
      </c>
      <c r="G22" s="64">
        <v>5646693639</v>
      </c>
      <c r="H22" s="65">
        <f t="shared" si="1"/>
        <v>-2307179432</v>
      </c>
      <c r="I22" s="65">
        <v>5646969222</v>
      </c>
      <c r="J22" s="30">
        <f t="shared" si="2"/>
        <v>-59.019150235175445</v>
      </c>
      <c r="K22" s="31">
        <f t="shared" si="3"/>
        <v>-29.006993340288872</v>
      </c>
      <c r="L22" s="84">
        <v>12920421178</v>
      </c>
      <c r="M22" s="85">
        <v>12424659759</v>
      </c>
      <c r="N22" s="32">
        <f t="shared" si="4"/>
        <v>-36.99579702664086</v>
      </c>
      <c r="O22" s="31">
        <f t="shared" si="5"/>
        <v>-18.56935704278548</v>
      </c>
      <c r="P22" s="6"/>
      <c r="Q22" s="33"/>
    </row>
    <row r="23" spans="1:17" ht="12.75">
      <c r="A23" s="7"/>
      <c r="B23" s="29" t="s">
        <v>28</v>
      </c>
      <c r="C23" s="63">
        <f>SUM(CPT:DC5!C23)</f>
        <v>-5657929631</v>
      </c>
      <c r="D23" s="64">
        <v>5325304206</v>
      </c>
      <c r="E23" s="65">
        <f t="shared" si="0"/>
        <v>10983233837</v>
      </c>
      <c r="F23" s="63">
        <f>SUM(CPT:DC5!F23)</f>
        <v>-5466694507</v>
      </c>
      <c r="G23" s="64">
        <v>2308849752</v>
      </c>
      <c r="H23" s="65">
        <f t="shared" si="1"/>
        <v>7775544259</v>
      </c>
      <c r="I23" s="65">
        <v>3061466282</v>
      </c>
      <c r="J23" s="30">
        <f t="shared" si="2"/>
        <v>-194.12107525732497</v>
      </c>
      <c r="K23" s="31">
        <f t="shared" si="3"/>
        <v>-142.23484134779366</v>
      </c>
      <c r="L23" s="84">
        <v>12920421178</v>
      </c>
      <c r="M23" s="85">
        <v>12424659759</v>
      </c>
      <c r="N23" s="32">
        <f t="shared" si="4"/>
        <v>85.00677869310864</v>
      </c>
      <c r="O23" s="31">
        <f t="shared" si="5"/>
        <v>62.58154677730842</v>
      </c>
      <c r="P23" s="6"/>
      <c r="Q23" s="33"/>
    </row>
    <row r="24" spans="1:17" ht="12.75">
      <c r="A24" s="7"/>
      <c r="B24" s="29" t="s">
        <v>29</v>
      </c>
      <c r="C24" s="63">
        <f>SUM(CPT:DC5!C24)</f>
        <v>4350589657</v>
      </c>
      <c r="D24" s="64">
        <v>4276041970</v>
      </c>
      <c r="E24" s="65">
        <f t="shared" si="0"/>
        <v>-74547687</v>
      </c>
      <c r="F24" s="63">
        <f>SUM(CPT:DC5!F24)</f>
        <v>4924817720</v>
      </c>
      <c r="G24" s="64">
        <v>4469116368</v>
      </c>
      <c r="H24" s="65">
        <f t="shared" si="1"/>
        <v>-455701352</v>
      </c>
      <c r="I24" s="65">
        <v>4499685366</v>
      </c>
      <c r="J24" s="30">
        <f t="shared" si="2"/>
        <v>-1.7135076593595644</v>
      </c>
      <c r="K24" s="31">
        <f t="shared" si="3"/>
        <v>-9.25316180027065</v>
      </c>
      <c r="L24" s="84">
        <v>12920421178</v>
      </c>
      <c r="M24" s="85">
        <v>12424659759</v>
      </c>
      <c r="N24" s="32">
        <f t="shared" si="4"/>
        <v>-0.5769756726424263</v>
      </c>
      <c r="O24" s="31">
        <f t="shared" si="5"/>
        <v>-3.6677169503165303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12920421178</v>
      </c>
      <c r="M25" s="85">
        <v>12424659759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6791747822</v>
      </c>
      <c r="D26" s="67">
        <v>12920421178</v>
      </c>
      <c r="E26" s="68">
        <f t="shared" si="0"/>
        <v>6128673356</v>
      </c>
      <c r="F26" s="66">
        <f>SUM(F22:F25)</f>
        <v>7411996284</v>
      </c>
      <c r="G26" s="67">
        <v>12424659759</v>
      </c>
      <c r="H26" s="68">
        <f t="shared" si="1"/>
        <v>5012663475</v>
      </c>
      <c r="I26" s="68">
        <v>13208120870</v>
      </c>
      <c r="J26" s="43">
        <f t="shared" si="2"/>
        <v>90.23705703777527</v>
      </c>
      <c r="K26" s="36">
        <f t="shared" si="3"/>
        <v>67.62906082158527</v>
      </c>
      <c r="L26" s="89">
        <v>12920421178</v>
      </c>
      <c r="M26" s="87">
        <v>12424659759</v>
      </c>
      <c r="N26" s="37">
        <f t="shared" si="4"/>
        <v>47.43400599382535</v>
      </c>
      <c r="O26" s="36">
        <f t="shared" si="5"/>
        <v>40.3444727842064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SUM(CPT:DC5!C28)</f>
        <v>2807537707</v>
      </c>
      <c r="D28" s="64">
        <v>1705027898</v>
      </c>
      <c r="E28" s="65">
        <f t="shared" si="0"/>
        <v>-1102509809</v>
      </c>
      <c r="F28" s="63">
        <f>SUM(CPT:DC5!F28)</f>
        <v>2761667757</v>
      </c>
      <c r="G28" s="64">
        <v>1704474743</v>
      </c>
      <c r="H28" s="65">
        <f t="shared" si="1"/>
        <v>-1057193014</v>
      </c>
      <c r="I28" s="65">
        <v>1786204159</v>
      </c>
      <c r="J28" s="30">
        <f t="shared" si="2"/>
        <v>-39.269634963445924</v>
      </c>
      <c r="K28" s="31">
        <f t="shared" si="3"/>
        <v>-38.280963063725984</v>
      </c>
      <c r="L28" s="84">
        <v>12943838647</v>
      </c>
      <c r="M28" s="85">
        <v>12437472208</v>
      </c>
      <c r="N28" s="32">
        <f t="shared" si="4"/>
        <v>-8.517641783610532</v>
      </c>
      <c r="O28" s="31">
        <f t="shared" si="5"/>
        <v>-8.500063327337488</v>
      </c>
      <c r="P28" s="6"/>
      <c r="Q28" s="33"/>
    </row>
    <row r="29" spans="1:17" ht="12.75">
      <c r="A29" s="7"/>
      <c r="B29" s="29" t="s">
        <v>33</v>
      </c>
      <c r="C29" s="63">
        <f>SUM(CPT:DC5!C29)</f>
        <v>1377040000</v>
      </c>
      <c r="D29" s="64">
        <v>1333288389</v>
      </c>
      <c r="E29" s="65">
        <f t="shared" si="0"/>
        <v>-43751611</v>
      </c>
      <c r="F29" s="63">
        <f>SUM(CPT:DC5!F29)</f>
        <v>1913298689</v>
      </c>
      <c r="G29" s="64">
        <v>1400724627</v>
      </c>
      <c r="H29" s="65">
        <f t="shared" si="1"/>
        <v>-512574062</v>
      </c>
      <c r="I29" s="65">
        <v>1473582931</v>
      </c>
      <c r="J29" s="30">
        <f t="shared" si="2"/>
        <v>-3.177221504095742</v>
      </c>
      <c r="K29" s="31">
        <f t="shared" si="3"/>
        <v>-26.79007020424504</v>
      </c>
      <c r="L29" s="84">
        <v>12943838647</v>
      </c>
      <c r="M29" s="85">
        <v>12437472208</v>
      </c>
      <c r="N29" s="32">
        <f t="shared" si="4"/>
        <v>-0.33801109696419407</v>
      </c>
      <c r="O29" s="31">
        <f t="shared" si="5"/>
        <v>-4.121207697415423</v>
      </c>
      <c r="P29" s="6"/>
      <c r="Q29" s="33"/>
    </row>
    <row r="30" spans="1:17" ht="12.75">
      <c r="A30" s="7"/>
      <c r="B30" s="29" t="s">
        <v>34</v>
      </c>
      <c r="C30" s="63">
        <f>SUM(CPT:DC5!C30)</f>
        <v>229687031</v>
      </c>
      <c r="D30" s="64">
        <v>246166785</v>
      </c>
      <c r="E30" s="65">
        <f t="shared" si="0"/>
        <v>16479754</v>
      </c>
      <c r="F30" s="63">
        <f>SUM(CPT:DC5!F30)</f>
        <v>86611317</v>
      </c>
      <c r="G30" s="64">
        <v>183078481</v>
      </c>
      <c r="H30" s="65">
        <f t="shared" si="1"/>
        <v>96467164</v>
      </c>
      <c r="I30" s="65">
        <v>214490263</v>
      </c>
      <c r="J30" s="30">
        <f t="shared" si="2"/>
        <v>7.174873534762178</v>
      </c>
      <c r="K30" s="31">
        <f t="shared" si="3"/>
        <v>111.37939860676636</v>
      </c>
      <c r="L30" s="84">
        <v>12943838647</v>
      </c>
      <c r="M30" s="85">
        <v>12437472208</v>
      </c>
      <c r="N30" s="32">
        <f t="shared" si="4"/>
        <v>0.12731736271928512</v>
      </c>
      <c r="O30" s="31">
        <f t="shared" si="5"/>
        <v>0.7756171220865171</v>
      </c>
      <c r="P30" s="6"/>
      <c r="Q30" s="33"/>
    </row>
    <row r="31" spans="1:17" ht="12.75">
      <c r="A31" s="7"/>
      <c r="B31" s="29" t="s">
        <v>35</v>
      </c>
      <c r="C31" s="63">
        <f>SUM(CPT:DC5!C31)</f>
        <v>2557698657</v>
      </c>
      <c r="D31" s="64">
        <v>2765180891</v>
      </c>
      <c r="E31" s="65">
        <f t="shared" si="0"/>
        <v>207482234</v>
      </c>
      <c r="F31" s="63">
        <f>SUM(CPT:DC5!F31)</f>
        <v>3111252241</v>
      </c>
      <c r="G31" s="64">
        <v>3122863947</v>
      </c>
      <c r="H31" s="65">
        <f t="shared" si="1"/>
        <v>11611706</v>
      </c>
      <c r="I31" s="65">
        <v>3233852665</v>
      </c>
      <c r="J31" s="30">
        <f t="shared" si="2"/>
        <v>8.112067206672503</v>
      </c>
      <c r="K31" s="31">
        <f t="shared" si="3"/>
        <v>0.3732164768571717</v>
      </c>
      <c r="L31" s="84">
        <v>12943838647</v>
      </c>
      <c r="M31" s="85">
        <v>12437472208</v>
      </c>
      <c r="N31" s="32">
        <f t="shared" si="4"/>
        <v>1.6029420611488252</v>
      </c>
      <c r="O31" s="31">
        <f t="shared" si="5"/>
        <v>0.09336065886869799</v>
      </c>
      <c r="P31" s="6"/>
      <c r="Q31" s="33"/>
    </row>
    <row r="32" spans="1:17" ht="12.75">
      <c r="A32" s="7"/>
      <c r="B32" s="29" t="s">
        <v>36</v>
      </c>
      <c r="C32" s="63">
        <f>SUM(CPT:DC5!C32)</f>
        <v>7820205050</v>
      </c>
      <c r="D32" s="64">
        <v>6894174684</v>
      </c>
      <c r="E32" s="65">
        <f t="shared" si="0"/>
        <v>-926030366</v>
      </c>
      <c r="F32" s="63">
        <f>SUM(CPT:DC5!F32)</f>
        <v>7261437674</v>
      </c>
      <c r="G32" s="64">
        <v>6026330410</v>
      </c>
      <c r="H32" s="65">
        <f t="shared" si="1"/>
        <v>-1235107264</v>
      </c>
      <c r="I32" s="65">
        <v>6515681038</v>
      </c>
      <c r="J32" s="30">
        <f t="shared" si="2"/>
        <v>-11.841510038154308</v>
      </c>
      <c r="K32" s="31">
        <f t="shared" si="3"/>
        <v>-17.009128487356897</v>
      </c>
      <c r="L32" s="84">
        <v>12943838647</v>
      </c>
      <c r="M32" s="85">
        <v>12437472208</v>
      </c>
      <c r="N32" s="32">
        <f t="shared" si="4"/>
        <v>-7.154217471759249</v>
      </c>
      <c r="O32" s="31">
        <f t="shared" si="5"/>
        <v>-9.930532855426662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14792168445</v>
      </c>
      <c r="D33" s="82">
        <v>12943838647</v>
      </c>
      <c r="E33" s="83">
        <f t="shared" si="0"/>
        <v>-1848329798</v>
      </c>
      <c r="F33" s="81">
        <f>SUM(F28:F32)</f>
        <v>15134267678</v>
      </c>
      <c r="G33" s="82">
        <v>12437472208</v>
      </c>
      <c r="H33" s="83">
        <f t="shared" si="1"/>
        <v>-2696795470</v>
      </c>
      <c r="I33" s="83">
        <v>13223811056</v>
      </c>
      <c r="J33" s="58">
        <f t="shared" si="2"/>
        <v>-12.495326867540953</v>
      </c>
      <c r="K33" s="59">
        <f t="shared" si="3"/>
        <v>-17.819134214998783</v>
      </c>
      <c r="L33" s="96">
        <v>12943838647</v>
      </c>
      <c r="M33" s="97">
        <v>12437472208</v>
      </c>
      <c r="N33" s="60">
        <f t="shared" si="4"/>
        <v>-14.279610928465864</v>
      </c>
      <c r="O33" s="59">
        <f t="shared" si="5"/>
        <v>-21.682826099224357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333917548</v>
      </c>
      <c r="D8" s="64">
        <v>331536704</v>
      </c>
      <c r="E8" s="65">
        <f>($D8-$C8)</f>
        <v>-2380844</v>
      </c>
      <c r="F8" s="63">
        <v>364723707</v>
      </c>
      <c r="G8" s="64">
        <v>356401957</v>
      </c>
      <c r="H8" s="65">
        <f>($G8-$F8)</f>
        <v>-8321750</v>
      </c>
      <c r="I8" s="65">
        <v>383132104</v>
      </c>
      <c r="J8" s="30">
        <f>IF($C8=0,0,($E8/$C8)*100)</f>
        <v>-0.7130035585910567</v>
      </c>
      <c r="K8" s="31">
        <f>IF($F8=0,0,($H8/$F8)*100)</f>
        <v>-2.281658647431986</v>
      </c>
      <c r="L8" s="84">
        <v>2431220198</v>
      </c>
      <c r="M8" s="85">
        <v>2604691990</v>
      </c>
      <c r="N8" s="32">
        <f>IF($L8=0,0,($E8/$L8)*100)</f>
        <v>-0.0979279458914729</v>
      </c>
      <c r="O8" s="31">
        <f>IF($M8=0,0,($H8/$M8)*100)</f>
        <v>-0.31949075099662744</v>
      </c>
      <c r="P8" s="6"/>
      <c r="Q8" s="33"/>
    </row>
    <row r="9" spans="1:17" ht="12.75">
      <c r="A9" s="3"/>
      <c r="B9" s="29" t="s">
        <v>16</v>
      </c>
      <c r="C9" s="63">
        <v>1776650899</v>
      </c>
      <c r="D9" s="64">
        <v>1676425099</v>
      </c>
      <c r="E9" s="65">
        <f>($D9-$C9)</f>
        <v>-100225800</v>
      </c>
      <c r="F9" s="63">
        <v>1936315774</v>
      </c>
      <c r="G9" s="64">
        <v>1807493913</v>
      </c>
      <c r="H9" s="65">
        <f>($G9-$F9)</f>
        <v>-128821861</v>
      </c>
      <c r="I9" s="65">
        <v>1948834045</v>
      </c>
      <c r="J9" s="30">
        <f>IF($C9=0,0,($E9/$C9)*100)</f>
        <v>-5.64127708242586</v>
      </c>
      <c r="K9" s="31">
        <f>IF($F9=0,0,($H9/$F9)*100)</f>
        <v>-6.652936609295009</v>
      </c>
      <c r="L9" s="84">
        <v>2431220198</v>
      </c>
      <c r="M9" s="85">
        <v>2604691990</v>
      </c>
      <c r="N9" s="32">
        <f>IF($L9=0,0,($E9/$L9)*100)</f>
        <v>-4.1224484759730515</v>
      </c>
      <c r="O9" s="31">
        <f>IF($M9=0,0,($H9/$M9)*100)</f>
        <v>-4.9457617827588125</v>
      </c>
      <c r="P9" s="6"/>
      <c r="Q9" s="33"/>
    </row>
    <row r="10" spans="1:17" ht="12.75">
      <c r="A10" s="3"/>
      <c r="B10" s="29" t="s">
        <v>17</v>
      </c>
      <c r="C10" s="63">
        <v>401634725</v>
      </c>
      <c r="D10" s="64">
        <v>423258395</v>
      </c>
      <c r="E10" s="65">
        <f aca="true" t="shared" si="0" ref="E10:E33">($D10-$C10)</f>
        <v>21623670</v>
      </c>
      <c r="F10" s="63">
        <v>401833862</v>
      </c>
      <c r="G10" s="64">
        <v>440796120</v>
      </c>
      <c r="H10" s="65">
        <f aca="true" t="shared" si="1" ref="H10:H33">($G10-$F10)</f>
        <v>38962258</v>
      </c>
      <c r="I10" s="65">
        <v>463066280</v>
      </c>
      <c r="J10" s="30">
        <f aca="true" t="shared" si="2" ref="J10:J33">IF($C10=0,0,($E10/$C10)*100)</f>
        <v>5.383914451122223</v>
      </c>
      <c r="K10" s="31">
        <f aca="true" t="shared" si="3" ref="K10:K33">IF($F10=0,0,($H10/$F10)*100)</f>
        <v>9.696111175419059</v>
      </c>
      <c r="L10" s="84">
        <v>2431220198</v>
      </c>
      <c r="M10" s="85">
        <v>2604691990</v>
      </c>
      <c r="N10" s="32">
        <f aca="true" t="shared" si="4" ref="N10:N33">IF($L10=0,0,($E10/$L10)*100)</f>
        <v>0.8894163522410816</v>
      </c>
      <c r="O10" s="31">
        <f aca="true" t="shared" si="5" ref="O10:O33">IF($M10=0,0,($H10/$M10)*100)</f>
        <v>1.4958489583253949</v>
      </c>
      <c r="P10" s="6"/>
      <c r="Q10" s="33"/>
    </row>
    <row r="11" spans="1:17" ht="16.5">
      <c r="A11" s="7"/>
      <c r="B11" s="34" t="s">
        <v>18</v>
      </c>
      <c r="C11" s="66">
        <f>SUM(C8:C10)</f>
        <v>2512203172</v>
      </c>
      <c r="D11" s="67">
        <v>2431220198</v>
      </c>
      <c r="E11" s="68">
        <f t="shared" si="0"/>
        <v>-80982974</v>
      </c>
      <c r="F11" s="66">
        <f>SUM(F8:F10)</f>
        <v>2702873343</v>
      </c>
      <c r="G11" s="67">
        <v>2604691990</v>
      </c>
      <c r="H11" s="68">
        <f t="shared" si="1"/>
        <v>-98181353</v>
      </c>
      <c r="I11" s="68">
        <v>2795032429</v>
      </c>
      <c r="J11" s="35">
        <f t="shared" si="2"/>
        <v>-3.2235837810653</v>
      </c>
      <c r="K11" s="36">
        <f t="shared" si="3"/>
        <v>-3.632480717391869</v>
      </c>
      <c r="L11" s="86">
        <v>2431220198</v>
      </c>
      <c r="M11" s="87">
        <v>2604691990</v>
      </c>
      <c r="N11" s="37">
        <f t="shared" si="4"/>
        <v>-3.3309600696234427</v>
      </c>
      <c r="O11" s="36">
        <f t="shared" si="5"/>
        <v>-3.7694035754300454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735421718</v>
      </c>
      <c r="D13" s="64">
        <v>688195688</v>
      </c>
      <c r="E13" s="65">
        <f t="shared" si="0"/>
        <v>-47226030</v>
      </c>
      <c r="F13" s="63">
        <v>786861800</v>
      </c>
      <c r="G13" s="64">
        <v>741125075</v>
      </c>
      <c r="H13" s="65">
        <f t="shared" si="1"/>
        <v>-45736725</v>
      </c>
      <c r="I13" s="65">
        <v>802998468</v>
      </c>
      <c r="J13" s="30">
        <f t="shared" si="2"/>
        <v>-6.42162569368124</v>
      </c>
      <c r="K13" s="31">
        <f t="shared" si="3"/>
        <v>-5.812548658481069</v>
      </c>
      <c r="L13" s="84">
        <v>2515184421</v>
      </c>
      <c r="M13" s="85">
        <v>2653717971</v>
      </c>
      <c r="N13" s="32">
        <f t="shared" si="4"/>
        <v>-1.8776368685213003</v>
      </c>
      <c r="O13" s="31">
        <f t="shared" si="5"/>
        <v>-1.7234960722960713</v>
      </c>
      <c r="P13" s="6"/>
      <c r="Q13" s="33"/>
    </row>
    <row r="14" spans="1:17" ht="12.75">
      <c r="A14" s="3"/>
      <c r="B14" s="29" t="s">
        <v>21</v>
      </c>
      <c r="C14" s="63">
        <v>128896775</v>
      </c>
      <c r="D14" s="64">
        <v>157074850</v>
      </c>
      <c r="E14" s="65">
        <f t="shared" si="0"/>
        <v>28178075</v>
      </c>
      <c r="F14" s="63">
        <v>133046777</v>
      </c>
      <c r="G14" s="64">
        <v>169854810</v>
      </c>
      <c r="H14" s="65">
        <f t="shared" si="1"/>
        <v>36808033</v>
      </c>
      <c r="I14" s="65">
        <v>176942427</v>
      </c>
      <c r="J14" s="30">
        <f t="shared" si="2"/>
        <v>21.860961998467378</v>
      </c>
      <c r="K14" s="31">
        <f t="shared" si="3"/>
        <v>27.665482644498784</v>
      </c>
      <c r="L14" s="84">
        <v>2515184421</v>
      </c>
      <c r="M14" s="85">
        <v>2653717971</v>
      </c>
      <c r="N14" s="32">
        <f t="shared" si="4"/>
        <v>1.1203184452294284</v>
      </c>
      <c r="O14" s="31">
        <f t="shared" si="5"/>
        <v>1.3870363543617121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2515184421</v>
      </c>
      <c r="M15" s="85">
        <v>2653717971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904999750</v>
      </c>
      <c r="D16" s="64">
        <v>847891216</v>
      </c>
      <c r="E16" s="65">
        <f t="shared" si="0"/>
        <v>-57108534</v>
      </c>
      <c r="F16" s="63">
        <v>999780364</v>
      </c>
      <c r="G16" s="64">
        <v>905567710</v>
      </c>
      <c r="H16" s="65">
        <f t="shared" si="1"/>
        <v>-94212654</v>
      </c>
      <c r="I16" s="65">
        <v>967223882</v>
      </c>
      <c r="J16" s="30">
        <f t="shared" si="2"/>
        <v>-6.310336991805798</v>
      </c>
      <c r="K16" s="31">
        <f t="shared" si="3"/>
        <v>-9.42333510362882</v>
      </c>
      <c r="L16" s="84">
        <v>2515184421</v>
      </c>
      <c r="M16" s="85">
        <v>2653717971</v>
      </c>
      <c r="N16" s="32">
        <f t="shared" si="4"/>
        <v>-2.270550561747456</v>
      </c>
      <c r="O16" s="31">
        <f t="shared" si="5"/>
        <v>-3.5502135128737087</v>
      </c>
      <c r="P16" s="6"/>
      <c r="Q16" s="33"/>
    </row>
    <row r="17" spans="1:17" ht="12.75">
      <c r="A17" s="3"/>
      <c r="B17" s="29" t="s">
        <v>23</v>
      </c>
      <c r="C17" s="63">
        <v>841902475</v>
      </c>
      <c r="D17" s="64">
        <v>822022667</v>
      </c>
      <c r="E17" s="65">
        <f t="shared" si="0"/>
        <v>-19879808</v>
      </c>
      <c r="F17" s="63">
        <v>840790150</v>
      </c>
      <c r="G17" s="64">
        <v>837170376</v>
      </c>
      <c r="H17" s="65">
        <f t="shared" si="1"/>
        <v>-3619774</v>
      </c>
      <c r="I17" s="65">
        <v>840574480</v>
      </c>
      <c r="J17" s="42">
        <f t="shared" si="2"/>
        <v>-2.3612958258615406</v>
      </c>
      <c r="K17" s="31">
        <f t="shared" si="3"/>
        <v>-0.4305205050273246</v>
      </c>
      <c r="L17" s="88">
        <v>2515184421</v>
      </c>
      <c r="M17" s="85">
        <v>2653717971</v>
      </c>
      <c r="N17" s="32">
        <f t="shared" si="4"/>
        <v>-0.7903916640870448</v>
      </c>
      <c r="O17" s="31">
        <f t="shared" si="5"/>
        <v>-0.13640386957307152</v>
      </c>
      <c r="P17" s="6"/>
      <c r="Q17" s="33"/>
    </row>
    <row r="18" spans="1:17" ht="16.5">
      <c r="A18" s="3"/>
      <c r="B18" s="34" t="s">
        <v>24</v>
      </c>
      <c r="C18" s="66">
        <f>SUM(C13:C17)</f>
        <v>2611220718</v>
      </c>
      <c r="D18" s="67">
        <v>2515184421</v>
      </c>
      <c r="E18" s="68">
        <f t="shared" si="0"/>
        <v>-96036297</v>
      </c>
      <c r="F18" s="66">
        <f>SUM(F13:F17)</f>
        <v>2760479091</v>
      </c>
      <c r="G18" s="67">
        <v>2653717971</v>
      </c>
      <c r="H18" s="68">
        <f t="shared" si="1"/>
        <v>-106761120</v>
      </c>
      <c r="I18" s="68">
        <v>2787739257</v>
      </c>
      <c r="J18" s="43">
        <f t="shared" si="2"/>
        <v>-3.6778314578308278</v>
      </c>
      <c r="K18" s="36">
        <f t="shared" si="3"/>
        <v>-3.86748518936708</v>
      </c>
      <c r="L18" s="89">
        <v>2515184421</v>
      </c>
      <c r="M18" s="87">
        <v>2653717971</v>
      </c>
      <c r="N18" s="37">
        <f t="shared" si="4"/>
        <v>-3.8182606491263726</v>
      </c>
      <c r="O18" s="36">
        <f t="shared" si="5"/>
        <v>-4.02307710038114</v>
      </c>
      <c r="P18" s="6"/>
      <c r="Q18" s="38"/>
    </row>
    <row r="19" spans="1:17" ht="16.5">
      <c r="A19" s="44"/>
      <c r="B19" s="45" t="s">
        <v>25</v>
      </c>
      <c r="C19" s="72">
        <f>C11-C18</f>
        <v>-99017546</v>
      </c>
      <c r="D19" s="73">
        <v>-83964223</v>
      </c>
      <c r="E19" s="74">
        <f t="shared" si="0"/>
        <v>15053323</v>
      </c>
      <c r="F19" s="75">
        <f>F11-F18</f>
        <v>-57605748</v>
      </c>
      <c r="G19" s="76">
        <v>-49025981</v>
      </c>
      <c r="H19" s="77">
        <f t="shared" si="1"/>
        <v>8579767</v>
      </c>
      <c r="I19" s="77">
        <v>7293172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180000000</v>
      </c>
      <c r="D22" s="64">
        <v>0</v>
      </c>
      <c r="E22" s="65">
        <f t="shared" si="0"/>
        <v>-180000000</v>
      </c>
      <c r="F22" s="63">
        <v>180000000</v>
      </c>
      <c r="G22" s="64">
        <v>0</v>
      </c>
      <c r="H22" s="65">
        <f t="shared" si="1"/>
        <v>-180000000</v>
      </c>
      <c r="I22" s="65">
        <v>0</v>
      </c>
      <c r="J22" s="30">
        <f t="shared" si="2"/>
        <v>-100</v>
      </c>
      <c r="K22" s="31">
        <f t="shared" si="3"/>
        <v>-100</v>
      </c>
      <c r="L22" s="84">
        <v>216972433</v>
      </c>
      <c r="M22" s="85">
        <v>114979000</v>
      </c>
      <c r="N22" s="32">
        <f t="shared" si="4"/>
        <v>-82.95984771484773</v>
      </c>
      <c r="O22" s="31">
        <f t="shared" si="5"/>
        <v>-156.55032658137574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63300476</v>
      </c>
      <c r="E23" s="65">
        <f t="shared" si="0"/>
        <v>63300476</v>
      </c>
      <c r="F23" s="63">
        <v>0</v>
      </c>
      <c r="G23" s="64">
        <v>50000000</v>
      </c>
      <c r="H23" s="65">
        <f t="shared" si="1"/>
        <v>50000000</v>
      </c>
      <c r="I23" s="65">
        <v>50000000</v>
      </c>
      <c r="J23" s="30">
        <f t="shared" si="2"/>
        <v>0</v>
      </c>
      <c r="K23" s="31">
        <f t="shared" si="3"/>
        <v>0</v>
      </c>
      <c r="L23" s="84">
        <v>216972433</v>
      </c>
      <c r="M23" s="85">
        <v>114979000</v>
      </c>
      <c r="N23" s="32">
        <f t="shared" si="4"/>
        <v>29.17443249576318</v>
      </c>
      <c r="O23" s="31">
        <f t="shared" si="5"/>
        <v>43.48620182815993</v>
      </c>
      <c r="P23" s="6"/>
      <c r="Q23" s="33"/>
    </row>
    <row r="24" spans="1:17" ht="12.75">
      <c r="A24" s="7"/>
      <c r="B24" s="29" t="s">
        <v>29</v>
      </c>
      <c r="C24" s="63">
        <v>121948904</v>
      </c>
      <c r="D24" s="64">
        <v>153671957</v>
      </c>
      <c r="E24" s="65">
        <f t="shared" si="0"/>
        <v>31723053</v>
      </c>
      <c r="F24" s="63">
        <v>120003000</v>
      </c>
      <c r="G24" s="64">
        <v>64979000</v>
      </c>
      <c r="H24" s="65">
        <f t="shared" si="1"/>
        <v>-55024000</v>
      </c>
      <c r="I24" s="65">
        <v>62702000</v>
      </c>
      <c r="J24" s="30">
        <f t="shared" si="2"/>
        <v>26.013397381578763</v>
      </c>
      <c r="K24" s="31">
        <f t="shared" si="3"/>
        <v>-45.85218702865762</v>
      </c>
      <c r="L24" s="84">
        <v>216972433</v>
      </c>
      <c r="M24" s="85">
        <v>114979000</v>
      </c>
      <c r="N24" s="32">
        <f t="shared" si="4"/>
        <v>14.620775810722462</v>
      </c>
      <c r="O24" s="31">
        <f t="shared" si="5"/>
        <v>-47.85569538785344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216972433</v>
      </c>
      <c r="M25" s="85">
        <v>114979000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301948904</v>
      </c>
      <c r="D26" s="67">
        <v>216972433</v>
      </c>
      <c r="E26" s="68">
        <f t="shared" si="0"/>
        <v>-84976471</v>
      </c>
      <c r="F26" s="66">
        <f>SUM(F22:F24)</f>
        <v>300003000</v>
      </c>
      <c r="G26" s="67">
        <v>114979000</v>
      </c>
      <c r="H26" s="68">
        <f t="shared" si="1"/>
        <v>-185024000</v>
      </c>
      <c r="I26" s="68">
        <v>112702000</v>
      </c>
      <c r="J26" s="43">
        <f t="shared" si="2"/>
        <v>-28.14266582004219</v>
      </c>
      <c r="K26" s="36">
        <f t="shared" si="3"/>
        <v>-61.674049926167406</v>
      </c>
      <c r="L26" s="89">
        <v>216972433</v>
      </c>
      <c r="M26" s="87">
        <v>114979000</v>
      </c>
      <c r="N26" s="37">
        <f t="shared" si="4"/>
        <v>-39.16463940836207</v>
      </c>
      <c r="O26" s="36">
        <f t="shared" si="5"/>
        <v>-160.91982014106924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23757529</v>
      </c>
      <c r="D28" s="64">
        <v>35938539</v>
      </c>
      <c r="E28" s="65">
        <f t="shared" si="0"/>
        <v>12181010</v>
      </c>
      <c r="F28" s="63">
        <v>28112500</v>
      </c>
      <c r="G28" s="64">
        <v>39709354</v>
      </c>
      <c r="H28" s="65">
        <f t="shared" si="1"/>
        <v>11596854</v>
      </c>
      <c r="I28" s="65">
        <v>15500000</v>
      </c>
      <c r="J28" s="30">
        <f t="shared" si="2"/>
        <v>51.27220932783034</v>
      </c>
      <c r="K28" s="31">
        <f t="shared" si="3"/>
        <v>41.25159270787017</v>
      </c>
      <c r="L28" s="84">
        <v>216972433</v>
      </c>
      <c r="M28" s="85">
        <v>114979000</v>
      </c>
      <c r="N28" s="32">
        <f t="shared" si="4"/>
        <v>5.614081858961318</v>
      </c>
      <c r="O28" s="31">
        <f t="shared" si="5"/>
        <v>10.086062672314075</v>
      </c>
      <c r="P28" s="6"/>
      <c r="Q28" s="33"/>
    </row>
    <row r="29" spans="1:17" ht="12.75">
      <c r="A29" s="7"/>
      <c r="B29" s="29" t="s">
        <v>33</v>
      </c>
      <c r="C29" s="63">
        <v>30100000</v>
      </c>
      <c r="D29" s="64">
        <v>39250000</v>
      </c>
      <c r="E29" s="65">
        <f t="shared" si="0"/>
        <v>9150000</v>
      </c>
      <c r="F29" s="63">
        <v>26500000</v>
      </c>
      <c r="G29" s="64">
        <v>39583814</v>
      </c>
      <c r="H29" s="65">
        <f t="shared" si="1"/>
        <v>13083814</v>
      </c>
      <c r="I29" s="65">
        <v>33000000</v>
      </c>
      <c r="J29" s="30">
        <f t="shared" si="2"/>
        <v>30.398671096345513</v>
      </c>
      <c r="K29" s="31">
        <f t="shared" si="3"/>
        <v>49.372883018867924</v>
      </c>
      <c r="L29" s="84">
        <v>216972433</v>
      </c>
      <c r="M29" s="85">
        <v>114979000</v>
      </c>
      <c r="N29" s="32">
        <f t="shared" si="4"/>
        <v>4.217125592171426</v>
      </c>
      <c r="O29" s="31">
        <f t="shared" si="5"/>
        <v>11.379307525722087</v>
      </c>
      <c r="P29" s="6"/>
      <c r="Q29" s="33"/>
    </row>
    <row r="30" spans="1:17" ht="12.75">
      <c r="A30" s="7"/>
      <c r="B30" s="29" t="s">
        <v>34</v>
      </c>
      <c r="C30" s="63">
        <v>2000000</v>
      </c>
      <c r="D30" s="64">
        <v>0</v>
      </c>
      <c r="E30" s="65">
        <f t="shared" si="0"/>
        <v>-2000000</v>
      </c>
      <c r="F30" s="63">
        <v>3000000</v>
      </c>
      <c r="G30" s="64">
        <v>1000000</v>
      </c>
      <c r="H30" s="65">
        <f t="shared" si="1"/>
        <v>-2000000</v>
      </c>
      <c r="I30" s="65">
        <v>1000000</v>
      </c>
      <c r="J30" s="30">
        <f t="shared" si="2"/>
        <v>-100</v>
      </c>
      <c r="K30" s="31">
        <f t="shared" si="3"/>
        <v>-66.66666666666666</v>
      </c>
      <c r="L30" s="84">
        <v>216972433</v>
      </c>
      <c r="M30" s="85">
        <v>114979000</v>
      </c>
      <c r="N30" s="32">
        <f t="shared" si="4"/>
        <v>-0.9217760857205302</v>
      </c>
      <c r="O30" s="31">
        <f t="shared" si="5"/>
        <v>-1.739448073126397</v>
      </c>
      <c r="P30" s="6"/>
      <c r="Q30" s="33"/>
    </row>
    <row r="31" spans="1:17" ht="12.75">
      <c r="A31" s="7"/>
      <c r="B31" s="29" t="s">
        <v>35</v>
      </c>
      <c r="C31" s="63">
        <v>75850000</v>
      </c>
      <c r="D31" s="64">
        <v>87394552</v>
      </c>
      <c r="E31" s="65">
        <f t="shared" si="0"/>
        <v>11544552</v>
      </c>
      <c r="F31" s="63">
        <v>73020000</v>
      </c>
      <c r="G31" s="64">
        <v>3100000</v>
      </c>
      <c r="H31" s="65">
        <f t="shared" si="1"/>
        <v>-69920000</v>
      </c>
      <c r="I31" s="65">
        <v>16552169</v>
      </c>
      <c r="J31" s="30">
        <f t="shared" si="2"/>
        <v>15.22023994726434</v>
      </c>
      <c r="K31" s="31">
        <f t="shared" si="3"/>
        <v>-95.75458778416872</v>
      </c>
      <c r="L31" s="84">
        <v>216972433</v>
      </c>
      <c r="M31" s="85">
        <v>114979000</v>
      </c>
      <c r="N31" s="32">
        <f t="shared" si="4"/>
        <v>5.32074597697856</v>
      </c>
      <c r="O31" s="31">
        <f t="shared" si="5"/>
        <v>-60.81110463649884</v>
      </c>
      <c r="P31" s="6"/>
      <c r="Q31" s="33"/>
    </row>
    <row r="32" spans="1:17" ht="12.75">
      <c r="A32" s="7"/>
      <c r="B32" s="29" t="s">
        <v>36</v>
      </c>
      <c r="C32" s="63">
        <v>170241375</v>
      </c>
      <c r="D32" s="64">
        <v>54389342</v>
      </c>
      <c r="E32" s="65">
        <f t="shared" si="0"/>
        <v>-115852033</v>
      </c>
      <c r="F32" s="63">
        <v>169370500</v>
      </c>
      <c r="G32" s="64">
        <v>31585832</v>
      </c>
      <c r="H32" s="65">
        <f t="shared" si="1"/>
        <v>-137784668</v>
      </c>
      <c r="I32" s="65">
        <v>46649831</v>
      </c>
      <c r="J32" s="30">
        <f t="shared" si="2"/>
        <v>-68.05163139689162</v>
      </c>
      <c r="K32" s="31">
        <f t="shared" si="3"/>
        <v>-81.3510428321343</v>
      </c>
      <c r="L32" s="84">
        <v>216972433</v>
      </c>
      <c r="M32" s="85">
        <v>114979000</v>
      </c>
      <c r="N32" s="32">
        <f t="shared" si="4"/>
        <v>-53.39481675075285</v>
      </c>
      <c r="O32" s="31">
        <f t="shared" si="5"/>
        <v>-119.83463762948017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301948904</v>
      </c>
      <c r="D33" s="82">
        <v>216972433</v>
      </c>
      <c r="E33" s="83">
        <f t="shared" si="0"/>
        <v>-84976471</v>
      </c>
      <c r="F33" s="81">
        <f>SUM(F28:F32)</f>
        <v>300003000</v>
      </c>
      <c r="G33" s="82">
        <v>114979000</v>
      </c>
      <c r="H33" s="83">
        <f t="shared" si="1"/>
        <v>-185024000</v>
      </c>
      <c r="I33" s="83">
        <v>112702000</v>
      </c>
      <c r="J33" s="58">
        <f t="shared" si="2"/>
        <v>-28.14266582004219</v>
      </c>
      <c r="K33" s="59">
        <f t="shared" si="3"/>
        <v>-61.674049926167406</v>
      </c>
      <c r="L33" s="96">
        <v>216972433</v>
      </c>
      <c r="M33" s="97">
        <v>114979000</v>
      </c>
      <c r="N33" s="60">
        <f t="shared" si="4"/>
        <v>-39.16463940836207</v>
      </c>
      <c r="O33" s="59">
        <f t="shared" si="5"/>
        <v>-160.91982014106924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356121877</v>
      </c>
      <c r="D8" s="64">
        <v>392239042</v>
      </c>
      <c r="E8" s="65">
        <f>($D8-$C8)</f>
        <v>36117165</v>
      </c>
      <c r="F8" s="63">
        <v>356121877</v>
      </c>
      <c r="G8" s="64">
        <v>417735100</v>
      </c>
      <c r="H8" s="65">
        <f>($G8-$F8)</f>
        <v>61613223</v>
      </c>
      <c r="I8" s="65">
        <v>444888500</v>
      </c>
      <c r="J8" s="30">
        <f>IF($C8=0,0,($E8/$C8)*100)</f>
        <v>10.14179901112899</v>
      </c>
      <c r="K8" s="31">
        <f>IF($F8=0,0,($H8/$F8)*100)</f>
        <v>17.301162040095615</v>
      </c>
      <c r="L8" s="84">
        <v>1899730875</v>
      </c>
      <c r="M8" s="85">
        <v>2025068500</v>
      </c>
      <c r="N8" s="32">
        <f>IF($L8=0,0,($E8/$L8)*100)</f>
        <v>1.901172712161137</v>
      </c>
      <c r="O8" s="31">
        <f>IF($M8=0,0,($H8/$M8)*100)</f>
        <v>3.0425253763020854</v>
      </c>
      <c r="P8" s="6"/>
      <c r="Q8" s="33"/>
    </row>
    <row r="9" spans="1:17" ht="12.75">
      <c r="A9" s="3"/>
      <c r="B9" s="29" t="s">
        <v>16</v>
      </c>
      <c r="C9" s="63">
        <v>1026102455</v>
      </c>
      <c r="D9" s="64">
        <v>1072777791</v>
      </c>
      <c r="E9" s="65">
        <f>($D9-$C9)</f>
        <v>46675336</v>
      </c>
      <c r="F9" s="63">
        <v>1027531455</v>
      </c>
      <c r="G9" s="64">
        <v>1159693100</v>
      </c>
      <c r="H9" s="65">
        <f>($G9-$F9)</f>
        <v>132161645</v>
      </c>
      <c r="I9" s="65">
        <v>1254248400</v>
      </c>
      <c r="J9" s="30">
        <f>IF($C9=0,0,($E9/$C9)*100)</f>
        <v>4.548798784425479</v>
      </c>
      <c r="K9" s="31">
        <f>IF($F9=0,0,($H9/$F9)*100)</f>
        <v>12.862053454120293</v>
      </c>
      <c r="L9" s="84">
        <v>1899730875</v>
      </c>
      <c r="M9" s="85">
        <v>2025068500</v>
      </c>
      <c r="N9" s="32">
        <f>IF($L9=0,0,($E9/$L9)*100)</f>
        <v>2.4569446448566037</v>
      </c>
      <c r="O9" s="31">
        <f>IF($M9=0,0,($H9/$M9)*100)</f>
        <v>6.52628022212582</v>
      </c>
      <c r="P9" s="6"/>
      <c r="Q9" s="33"/>
    </row>
    <row r="10" spans="1:17" ht="12.75">
      <c r="A10" s="3"/>
      <c r="B10" s="29" t="s">
        <v>17</v>
      </c>
      <c r="C10" s="63">
        <v>456199863</v>
      </c>
      <c r="D10" s="64">
        <v>434714042</v>
      </c>
      <c r="E10" s="65">
        <f aca="true" t="shared" si="0" ref="E10:E33">($D10-$C10)</f>
        <v>-21485821</v>
      </c>
      <c r="F10" s="63">
        <v>576354295</v>
      </c>
      <c r="G10" s="64">
        <v>447640300</v>
      </c>
      <c r="H10" s="65">
        <f aca="true" t="shared" si="1" ref="H10:H33">($G10-$F10)</f>
        <v>-128713995</v>
      </c>
      <c r="I10" s="65">
        <v>473371800</v>
      </c>
      <c r="J10" s="30">
        <f aca="true" t="shared" si="2" ref="J10:J33">IF($C10=0,0,($E10/$C10)*100)</f>
        <v>-4.709738591043812</v>
      </c>
      <c r="K10" s="31">
        <f aca="true" t="shared" si="3" ref="K10:K33">IF($F10=0,0,($H10/$F10)*100)</f>
        <v>-22.332443102553786</v>
      </c>
      <c r="L10" s="84">
        <v>1899730875</v>
      </c>
      <c r="M10" s="85">
        <v>2025068500</v>
      </c>
      <c r="N10" s="32">
        <f aca="true" t="shared" si="4" ref="N10:N33">IF($L10=0,0,($E10/$L10)*100)</f>
        <v>-1.130992883399866</v>
      </c>
      <c r="O10" s="31">
        <f aca="true" t="shared" si="5" ref="O10:O33">IF($M10=0,0,($H10/$M10)*100)</f>
        <v>-6.356031660163594</v>
      </c>
      <c r="P10" s="6"/>
      <c r="Q10" s="33"/>
    </row>
    <row r="11" spans="1:17" ht="16.5">
      <c r="A11" s="7"/>
      <c r="B11" s="34" t="s">
        <v>18</v>
      </c>
      <c r="C11" s="66">
        <f>SUM(C8:C10)</f>
        <v>1838424195</v>
      </c>
      <c r="D11" s="67">
        <v>1899730875</v>
      </c>
      <c r="E11" s="68">
        <f t="shared" si="0"/>
        <v>61306680</v>
      </c>
      <c r="F11" s="66">
        <f>SUM(F8:F10)</f>
        <v>1960007627</v>
      </c>
      <c r="G11" s="67">
        <v>2025068500</v>
      </c>
      <c r="H11" s="68">
        <f t="shared" si="1"/>
        <v>65060873</v>
      </c>
      <c r="I11" s="68">
        <v>2172508700</v>
      </c>
      <c r="J11" s="35">
        <f t="shared" si="2"/>
        <v>3.334740707108677</v>
      </c>
      <c r="K11" s="36">
        <f t="shared" si="3"/>
        <v>3.319419378973672</v>
      </c>
      <c r="L11" s="86">
        <v>1899730875</v>
      </c>
      <c r="M11" s="87">
        <v>2025068500</v>
      </c>
      <c r="N11" s="37">
        <f t="shared" si="4"/>
        <v>3.2271244736178746</v>
      </c>
      <c r="O11" s="36">
        <f t="shared" si="5"/>
        <v>3.2127739382643106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628564403</v>
      </c>
      <c r="D13" s="64">
        <v>579439085</v>
      </c>
      <c r="E13" s="65">
        <f t="shared" si="0"/>
        <v>-49125318</v>
      </c>
      <c r="F13" s="63">
        <v>665252462</v>
      </c>
      <c r="G13" s="64">
        <v>623492810</v>
      </c>
      <c r="H13" s="65">
        <f t="shared" si="1"/>
        <v>-41759652</v>
      </c>
      <c r="I13" s="65">
        <v>676723475</v>
      </c>
      <c r="J13" s="30">
        <f t="shared" si="2"/>
        <v>-7.8154788539624</v>
      </c>
      <c r="K13" s="31">
        <f t="shared" si="3"/>
        <v>-6.277263803647524</v>
      </c>
      <c r="L13" s="84">
        <v>1887463397</v>
      </c>
      <c r="M13" s="85">
        <v>2002433542</v>
      </c>
      <c r="N13" s="32">
        <f t="shared" si="4"/>
        <v>-2.602716327007003</v>
      </c>
      <c r="O13" s="31">
        <f t="shared" si="5"/>
        <v>-2.0854450908913114</v>
      </c>
      <c r="P13" s="6"/>
      <c r="Q13" s="33"/>
    </row>
    <row r="14" spans="1:17" ht="12.75">
      <c r="A14" s="3"/>
      <c r="B14" s="29" t="s">
        <v>21</v>
      </c>
      <c r="C14" s="63">
        <v>76391200</v>
      </c>
      <c r="D14" s="64">
        <v>74007187</v>
      </c>
      <c r="E14" s="65">
        <f t="shared" si="0"/>
        <v>-2384013</v>
      </c>
      <c r="F14" s="63">
        <v>80975200</v>
      </c>
      <c r="G14" s="64">
        <v>76008214</v>
      </c>
      <c r="H14" s="65">
        <f t="shared" si="1"/>
        <v>-4966986</v>
      </c>
      <c r="I14" s="65">
        <v>78072053</v>
      </c>
      <c r="J14" s="30">
        <f t="shared" si="2"/>
        <v>-3.1207953272104643</v>
      </c>
      <c r="K14" s="31">
        <f t="shared" si="3"/>
        <v>-6.133959533289205</v>
      </c>
      <c r="L14" s="84">
        <v>1887463397</v>
      </c>
      <c r="M14" s="85">
        <v>2002433542</v>
      </c>
      <c r="N14" s="32">
        <f t="shared" si="4"/>
        <v>-0.12630777390381362</v>
      </c>
      <c r="O14" s="31">
        <f t="shared" si="5"/>
        <v>-0.24804748301604307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1887463397</v>
      </c>
      <c r="M15" s="85">
        <v>2002433542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441586178</v>
      </c>
      <c r="D16" s="64">
        <v>482195922</v>
      </c>
      <c r="E16" s="65">
        <f t="shared" si="0"/>
        <v>40609744</v>
      </c>
      <c r="F16" s="63">
        <v>479627447</v>
      </c>
      <c r="G16" s="64">
        <v>516151083</v>
      </c>
      <c r="H16" s="65">
        <f t="shared" si="1"/>
        <v>36523636</v>
      </c>
      <c r="I16" s="65">
        <v>552500921</v>
      </c>
      <c r="J16" s="30">
        <f t="shared" si="2"/>
        <v>9.196334945067052</v>
      </c>
      <c r="K16" s="31">
        <f t="shared" si="3"/>
        <v>7.615001232404451</v>
      </c>
      <c r="L16" s="84">
        <v>1887463397</v>
      </c>
      <c r="M16" s="85">
        <v>2002433542</v>
      </c>
      <c r="N16" s="32">
        <f t="shared" si="4"/>
        <v>2.1515513394615513</v>
      </c>
      <c r="O16" s="31">
        <f t="shared" si="5"/>
        <v>1.8239624553792058</v>
      </c>
      <c r="P16" s="6"/>
      <c r="Q16" s="33"/>
    </row>
    <row r="17" spans="1:17" ht="12.75">
      <c r="A17" s="3"/>
      <c r="B17" s="29" t="s">
        <v>23</v>
      </c>
      <c r="C17" s="63">
        <v>778719863</v>
      </c>
      <c r="D17" s="64">
        <v>751821203</v>
      </c>
      <c r="E17" s="65">
        <f t="shared" si="0"/>
        <v>-26898660</v>
      </c>
      <c r="F17" s="63">
        <v>822496763</v>
      </c>
      <c r="G17" s="64">
        <v>786781435</v>
      </c>
      <c r="H17" s="65">
        <f t="shared" si="1"/>
        <v>-35715328</v>
      </c>
      <c r="I17" s="65">
        <v>834383896</v>
      </c>
      <c r="J17" s="42">
        <f t="shared" si="2"/>
        <v>-3.454215216287606</v>
      </c>
      <c r="K17" s="31">
        <f t="shared" si="3"/>
        <v>-4.342306207957685</v>
      </c>
      <c r="L17" s="88">
        <v>1887463397</v>
      </c>
      <c r="M17" s="85">
        <v>2002433542</v>
      </c>
      <c r="N17" s="32">
        <f t="shared" si="4"/>
        <v>-1.4251222059592608</v>
      </c>
      <c r="O17" s="31">
        <f t="shared" si="5"/>
        <v>-1.7835961719023181</v>
      </c>
      <c r="P17" s="6"/>
      <c r="Q17" s="33"/>
    </row>
    <row r="18" spans="1:17" ht="16.5">
      <c r="A18" s="3"/>
      <c r="B18" s="34" t="s">
        <v>24</v>
      </c>
      <c r="C18" s="66">
        <f>SUM(C13:C17)</f>
        <v>1925261644</v>
      </c>
      <c r="D18" s="67">
        <v>1887463397</v>
      </c>
      <c r="E18" s="68">
        <f t="shared" si="0"/>
        <v>-37798247</v>
      </c>
      <c r="F18" s="66">
        <f>SUM(F13:F17)</f>
        <v>2048351872</v>
      </c>
      <c r="G18" s="67">
        <v>2002433542</v>
      </c>
      <c r="H18" s="68">
        <f t="shared" si="1"/>
        <v>-45918330</v>
      </c>
      <c r="I18" s="68">
        <v>2141680345</v>
      </c>
      <c r="J18" s="43">
        <f t="shared" si="2"/>
        <v>-1.9632784519338815</v>
      </c>
      <c r="K18" s="36">
        <f t="shared" si="3"/>
        <v>-2.2417208013760637</v>
      </c>
      <c r="L18" s="89">
        <v>1887463397</v>
      </c>
      <c r="M18" s="87">
        <v>2002433542</v>
      </c>
      <c r="N18" s="37">
        <f t="shared" si="4"/>
        <v>-2.002594967408526</v>
      </c>
      <c r="O18" s="36">
        <f t="shared" si="5"/>
        <v>-2.293126290430467</v>
      </c>
      <c r="P18" s="6"/>
      <c r="Q18" s="38"/>
    </row>
    <row r="19" spans="1:17" ht="16.5">
      <c r="A19" s="44"/>
      <c r="B19" s="45" t="s">
        <v>25</v>
      </c>
      <c r="C19" s="72">
        <f>C11-C18</f>
        <v>-86837449</v>
      </c>
      <c r="D19" s="73">
        <v>12267478</v>
      </c>
      <c r="E19" s="74">
        <f t="shared" si="0"/>
        <v>99104927</v>
      </c>
      <c r="F19" s="75">
        <f>F11-F18</f>
        <v>-88344245</v>
      </c>
      <c r="G19" s="76">
        <v>22634958</v>
      </c>
      <c r="H19" s="77">
        <f t="shared" si="1"/>
        <v>110979203</v>
      </c>
      <c r="I19" s="77">
        <v>30828355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100000000</v>
      </c>
      <c r="D22" s="64">
        <v>102779511</v>
      </c>
      <c r="E22" s="65">
        <f t="shared" si="0"/>
        <v>2779511</v>
      </c>
      <c r="F22" s="63">
        <v>90000000</v>
      </c>
      <c r="G22" s="64">
        <v>103800000</v>
      </c>
      <c r="H22" s="65">
        <f t="shared" si="1"/>
        <v>13800000</v>
      </c>
      <c r="I22" s="65">
        <v>169000000</v>
      </c>
      <c r="J22" s="30">
        <f t="shared" si="2"/>
        <v>2.7795110000000003</v>
      </c>
      <c r="K22" s="31">
        <f t="shared" si="3"/>
        <v>15.333333333333332</v>
      </c>
      <c r="L22" s="84">
        <v>375750311</v>
      </c>
      <c r="M22" s="85">
        <v>436267624</v>
      </c>
      <c r="N22" s="32">
        <f t="shared" si="4"/>
        <v>0.7397228741082797</v>
      </c>
      <c r="O22" s="31">
        <f t="shared" si="5"/>
        <v>3.1631959927422897</v>
      </c>
      <c r="P22" s="6"/>
      <c r="Q22" s="33"/>
    </row>
    <row r="23" spans="1:17" ht="12.75">
      <c r="A23" s="7"/>
      <c r="B23" s="29" t="s">
        <v>28</v>
      </c>
      <c r="C23" s="63">
        <v>240665231</v>
      </c>
      <c r="D23" s="64">
        <v>127630035</v>
      </c>
      <c r="E23" s="65">
        <f t="shared" si="0"/>
        <v>-113035196</v>
      </c>
      <c r="F23" s="63">
        <v>257138700</v>
      </c>
      <c r="G23" s="64">
        <v>230194824</v>
      </c>
      <c r="H23" s="65">
        <f t="shared" si="1"/>
        <v>-26943876</v>
      </c>
      <c r="I23" s="65">
        <v>186717392</v>
      </c>
      <c r="J23" s="30">
        <f t="shared" si="2"/>
        <v>-46.96781314455847</v>
      </c>
      <c r="K23" s="31">
        <f t="shared" si="3"/>
        <v>-10.478343399884965</v>
      </c>
      <c r="L23" s="84">
        <v>375750311</v>
      </c>
      <c r="M23" s="85">
        <v>436267624</v>
      </c>
      <c r="N23" s="32">
        <f t="shared" si="4"/>
        <v>-30.082528927035273</v>
      </c>
      <c r="O23" s="31">
        <f t="shared" si="5"/>
        <v>-6.175997144358345</v>
      </c>
      <c r="P23" s="6"/>
      <c r="Q23" s="33"/>
    </row>
    <row r="24" spans="1:17" ht="12.75">
      <c r="A24" s="7"/>
      <c r="B24" s="29" t="s">
        <v>29</v>
      </c>
      <c r="C24" s="63">
        <v>73947528</v>
      </c>
      <c r="D24" s="64">
        <v>145340765</v>
      </c>
      <c r="E24" s="65">
        <f t="shared" si="0"/>
        <v>71393237</v>
      </c>
      <c r="F24" s="63">
        <v>79199000</v>
      </c>
      <c r="G24" s="64">
        <v>102272800</v>
      </c>
      <c r="H24" s="65">
        <f t="shared" si="1"/>
        <v>23073800</v>
      </c>
      <c r="I24" s="65">
        <v>102402000</v>
      </c>
      <c r="J24" s="30">
        <f t="shared" si="2"/>
        <v>96.54580610186186</v>
      </c>
      <c r="K24" s="31">
        <f t="shared" si="3"/>
        <v>29.133953711536765</v>
      </c>
      <c r="L24" s="84">
        <v>375750311</v>
      </c>
      <c r="M24" s="85">
        <v>436267624</v>
      </c>
      <c r="N24" s="32">
        <f t="shared" si="4"/>
        <v>19.000180415020335</v>
      </c>
      <c r="O24" s="31">
        <f t="shared" si="5"/>
        <v>5.2889095432852935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375750311</v>
      </c>
      <c r="M25" s="85">
        <v>436267624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414612759</v>
      </c>
      <c r="D26" s="67">
        <v>375750311</v>
      </c>
      <c r="E26" s="68">
        <f t="shared" si="0"/>
        <v>-38862448</v>
      </c>
      <c r="F26" s="66">
        <f>SUM(F22:F24)</f>
        <v>426337700</v>
      </c>
      <c r="G26" s="67">
        <v>436267624</v>
      </c>
      <c r="H26" s="68">
        <f t="shared" si="1"/>
        <v>9929924</v>
      </c>
      <c r="I26" s="68">
        <v>458119392</v>
      </c>
      <c r="J26" s="43">
        <f t="shared" si="2"/>
        <v>-9.373191527856479</v>
      </c>
      <c r="K26" s="36">
        <f t="shared" si="3"/>
        <v>2.329121726743846</v>
      </c>
      <c r="L26" s="89">
        <v>375750311</v>
      </c>
      <c r="M26" s="87">
        <v>436267624</v>
      </c>
      <c r="N26" s="37">
        <f t="shared" si="4"/>
        <v>-10.342625637906657</v>
      </c>
      <c r="O26" s="36">
        <f t="shared" si="5"/>
        <v>2.276108391669238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122616528</v>
      </c>
      <c r="D28" s="64">
        <v>69304511</v>
      </c>
      <c r="E28" s="65">
        <f t="shared" si="0"/>
        <v>-53312017</v>
      </c>
      <c r="F28" s="63">
        <v>138530900</v>
      </c>
      <c r="G28" s="64">
        <v>95347502</v>
      </c>
      <c r="H28" s="65">
        <f t="shared" si="1"/>
        <v>-43183398</v>
      </c>
      <c r="I28" s="65">
        <v>125918000</v>
      </c>
      <c r="J28" s="30">
        <f t="shared" si="2"/>
        <v>-43.478654851489516</v>
      </c>
      <c r="K28" s="31">
        <f t="shared" si="3"/>
        <v>-31.172394029057777</v>
      </c>
      <c r="L28" s="84">
        <v>375750311</v>
      </c>
      <c r="M28" s="85">
        <v>436267624</v>
      </c>
      <c r="N28" s="32">
        <f t="shared" si="4"/>
        <v>-14.188149800360378</v>
      </c>
      <c r="O28" s="31">
        <f t="shared" si="5"/>
        <v>-9.898373297579377</v>
      </c>
      <c r="P28" s="6"/>
      <c r="Q28" s="33"/>
    </row>
    <row r="29" spans="1:17" ht="12.75">
      <c r="A29" s="7"/>
      <c r="B29" s="29" t="s">
        <v>33</v>
      </c>
      <c r="C29" s="63">
        <v>29500000</v>
      </c>
      <c r="D29" s="64">
        <v>41850000</v>
      </c>
      <c r="E29" s="65">
        <f t="shared" si="0"/>
        <v>12350000</v>
      </c>
      <c r="F29" s="63">
        <v>37450000</v>
      </c>
      <c r="G29" s="64">
        <v>64650562</v>
      </c>
      <c r="H29" s="65">
        <f t="shared" si="1"/>
        <v>27200562</v>
      </c>
      <c r="I29" s="65">
        <v>112323736</v>
      </c>
      <c r="J29" s="30">
        <f t="shared" si="2"/>
        <v>41.86440677966102</v>
      </c>
      <c r="K29" s="31">
        <f t="shared" si="3"/>
        <v>72.63167423230975</v>
      </c>
      <c r="L29" s="84">
        <v>375750311</v>
      </c>
      <c r="M29" s="85">
        <v>436267624</v>
      </c>
      <c r="N29" s="32">
        <f t="shared" si="4"/>
        <v>3.2867570933294585</v>
      </c>
      <c r="O29" s="31">
        <f t="shared" si="5"/>
        <v>6.234833965125957</v>
      </c>
      <c r="P29" s="6"/>
      <c r="Q29" s="33"/>
    </row>
    <row r="30" spans="1:17" ht="12.75">
      <c r="A30" s="7"/>
      <c r="B30" s="29" t="s">
        <v>34</v>
      </c>
      <c r="C30" s="63">
        <v>280000</v>
      </c>
      <c r="D30" s="64">
        <v>11759000</v>
      </c>
      <c r="E30" s="65">
        <f t="shared" si="0"/>
        <v>11479000</v>
      </c>
      <c r="F30" s="63">
        <v>11790000</v>
      </c>
      <c r="G30" s="64">
        <v>1000000</v>
      </c>
      <c r="H30" s="65">
        <f t="shared" si="1"/>
        <v>-10790000</v>
      </c>
      <c r="I30" s="65">
        <v>0</v>
      </c>
      <c r="J30" s="30">
        <f t="shared" si="2"/>
        <v>4099.642857142858</v>
      </c>
      <c r="K30" s="31">
        <f t="shared" si="3"/>
        <v>-91.51823579304495</v>
      </c>
      <c r="L30" s="84">
        <v>375750311</v>
      </c>
      <c r="M30" s="85">
        <v>436267624</v>
      </c>
      <c r="N30" s="32">
        <f t="shared" si="4"/>
        <v>3.0549542246420125</v>
      </c>
      <c r="O30" s="31">
        <f t="shared" si="5"/>
        <v>-2.473252518962993</v>
      </c>
      <c r="P30" s="6"/>
      <c r="Q30" s="33"/>
    </row>
    <row r="31" spans="1:17" ht="12.75">
      <c r="A31" s="7"/>
      <c r="B31" s="29" t="s">
        <v>35</v>
      </c>
      <c r="C31" s="63">
        <v>35000000</v>
      </c>
      <c r="D31" s="64">
        <v>69130000</v>
      </c>
      <c r="E31" s="65">
        <f t="shared" si="0"/>
        <v>34130000</v>
      </c>
      <c r="F31" s="63">
        <v>34600000</v>
      </c>
      <c r="G31" s="64">
        <v>73730682</v>
      </c>
      <c r="H31" s="65">
        <f t="shared" si="1"/>
        <v>39130682</v>
      </c>
      <c r="I31" s="65">
        <v>40200000</v>
      </c>
      <c r="J31" s="30">
        <f t="shared" si="2"/>
        <v>97.5142857142857</v>
      </c>
      <c r="K31" s="31">
        <f t="shared" si="3"/>
        <v>113.09445664739883</v>
      </c>
      <c r="L31" s="84">
        <v>375750311</v>
      </c>
      <c r="M31" s="85">
        <v>436267624</v>
      </c>
      <c r="N31" s="32">
        <f t="shared" si="4"/>
        <v>9.083159481403596</v>
      </c>
      <c r="O31" s="31">
        <f t="shared" si="5"/>
        <v>8.969421485193685</v>
      </c>
      <c r="P31" s="6"/>
      <c r="Q31" s="33"/>
    </row>
    <row r="32" spans="1:17" ht="12.75">
      <c r="A32" s="7"/>
      <c r="B32" s="29" t="s">
        <v>36</v>
      </c>
      <c r="C32" s="63">
        <v>227216231</v>
      </c>
      <c r="D32" s="64">
        <v>183706800</v>
      </c>
      <c r="E32" s="65">
        <f t="shared" si="0"/>
        <v>-43509431</v>
      </c>
      <c r="F32" s="63">
        <v>203966800</v>
      </c>
      <c r="G32" s="64">
        <v>201538878</v>
      </c>
      <c r="H32" s="65">
        <f t="shared" si="1"/>
        <v>-2427922</v>
      </c>
      <c r="I32" s="65">
        <v>179677656</v>
      </c>
      <c r="J32" s="30">
        <f t="shared" si="2"/>
        <v>-19.148909744920466</v>
      </c>
      <c r="K32" s="31">
        <f t="shared" si="3"/>
        <v>-1.1903515670197307</v>
      </c>
      <c r="L32" s="84">
        <v>375750311</v>
      </c>
      <c r="M32" s="85">
        <v>436267624</v>
      </c>
      <c r="N32" s="32">
        <f t="shared" si="4"/>
        <v>-11.579346636921347</v>
      </c>
      <c r="O32" s="31">
        <f t="shared" si="5"/>
        <v>-0.5565212421080323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414612759</v>
      </c>
      <c r="D33" s="82">
        <v>375750311</v>
      </c>
      <c r="E33" s="83">
        <f t="shared" si="0"/>
        <v>-38862448</v>
      </c>
      <c r="F33" s="81">
        <f>SUM(F28:F32)</f>
        <v>426337700</v>
      </c>
      <c r="G33" s="82">
        <v>436267624</v>
      </c>
      <c r="H33" s="83">
        <f t="shared" si="1"/>
        <v>9929924</v>
      </c>
      <c r="I33" s="83">
        <v>458119392</v>
      </c>
      <c r="J33" s="58">
        <f t="shared" si="2"/>
        <v>-9.373191527856479</v>
      </c>
      <c r="K33" s="59">
        <f t="shared" si="3"/>
        <v>2.329121726743846</v>
      </c>
      <c r="L33" s="96">
        <v>375750311</v>
      </c>
      <c r="M33" s="97">
        <v>436267624</v>
      </c>
      <c r="N33" s="60">
        <f t="shared" si="4"/>
        <v>-10.342625637906657</v>
      </c>
      <c r="O33" s="59">
        <f t="shared" si="5"/>
        <v>2.276108391669238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148398051</v>
      </c>
      <c r="D8" s="64">
        <v>146998200</v>
      </c>
      <c r="E8" s="65">
        <f>($D8-$C8)</f>
        <v>-1399851</v>
      </c>
      <c r="F8" s="63">
        <v>157301935</v>
      </c>
      <c r="G8" s="64">
        <v>155818100</v>
      </c>
      <c r="H8" s="65">
        <f>($G8-$F8)</f>
        <v>-1483835</v>
      </c>
      <c r="I8" s="65">
        <v>166725500</v>
      </c>
      <c r="J8" s="30">
        <f>IF($C8=0,0,($E8/$C8)*100)</f>
        <v>-0.9433082109683503</v>
      </c>
      <c r="K8" s="31">
        <f>IF($F8=0,0,($H8/$F8)*100)</f>
        <v>-0.9433037171475355</v>
      </c>
      <c r="L8" s="84">
        <v>1155494775</v>
      </c>
      <c r="M8" s="85">
        <v>1225930375</v>
      </c>
      <c r="N8" s="32">
        <f>IF($L8=0,0,($E8/$L8)*100)</f>
        <v>-0.12114732409759274</v>
      </c>
      <c r="O8" s="31">
        <f>IF($M8=0,0,($H8/$M8)*100)</f>
        <v>-0.12103746103851942</v>
      </c>
      <c r="P8" s="6"/>
      <c r="Q8" s="33"/>
    </row>
    <row r="9" spans="1:17" ht="12.75">
      <c r="A9" s="3"/>
      <c r="B9" s="29" t="s">
        <v>16</v>
      </c>
      <c r="C9" s="63">
        <v>639516419</v>
      </c>
      <c r="D9" s="64">
        <v>646947200</v>
      </c>
      <c r="E9" s="65">
        <f>($D9-$C9)</f>
        <v>7430781</v>
      </c>
      <c r="F9" s="63">
        <v>673461356</v>
      </c>
      <c r="G9" s="64">
        <v>682145500</v>
      </c>
      <c r="H9" s="65">
        <f>($G9-$F9)</f>
        <v>8684144</v>
      </c>
      <c r="I9" s="65">
        <v>738941200</v>
      </c>
      <c r="J9" s="30">
        <f>IF($C9=0,0,($E9/$C9)*100)</f>
        <v>1.161937485767664</v>
      </c>
      <c r="K9" s="31">
        <f>IF($F9=0,0,($H9/$F9)*100)</f>
        <v>1.289479184311208</v>
      </c>
      <c r="L9" s="84">
        <v>1155494775</v>
      </c>
      <c r="M9" s="85">
        <v>1225930375</v>
      </c>
      <c r="N9" s="32">
        <f>IF($L9=0,0,($E9/$L9)*100)</f>
        <v>0.6430821809644272</v>
      </c>
      <c r="O9" s="31">
        <f>IF($M9=0,0,($H9/$M9)*100)</f>
        <v>0.7083717131978233</v>
      </c>
      <c r="P9" s="6"/>
      <c r="Q9" s="33"/>
    </row>
    <row r="10" spans="1:17" ht="12.75">
      <c r="A10" s="3"/>
      <c r="B10" s="29" t="s">
        <v>17</v>
      </c>
      <c r="C10" s="63">
        <v>430278346</v>
      </c>
      <c r="D10" s="64">
        <v>361549375</v>
      </c>
      <c r="E10" s="65">
        <f aca="true" t="shared" si="0" ref="E10:E33">($D10-$C10)</f>
        <v>-68728971</v>
      </c>
      <c r="F10" s="63">
        <v>419446427</v>
      </c>
      <c r="G10" s="64">
        <v>387966775</v>
      </c>
      <c r="H10" s="65">
        <f aca="true" t="shared" si="1" ref="H10:H33">($G10-$F10)</f>
        <v>-31479652</v>
      </c>
      <c r="I10" s="65">
        <v>375356675</v>
      </c>
      <c r="J10" s="30">
        <f aca="true" t="shared" si="2" ref="J10:J33">IF($C10=0,0,($E10/$C10)*100)</f>
        <v>-15.973141953092847</v>
      </c>
      <c r="K10" s="31">
        <f aca="true" t="shared" si="3" ref="K10:K33">IF($F10=0,0,($H10/$F10)*100)</f>
        <v>-7.505047122501773</v>
      </c>
      <c r="L10" s="84">
        <v>1155494775</v>
      </c>
      <c r="M10" s="85">
        <v>1225930375</v>
      </c>
      <c r="N10" s="32">
        <f aca="true" t="shared" si="4" ref="N10:N33">IF($L10=0,0,($E10/$L10)*100)</f>
        <v>-5.9480122703280935</v>
      </c>
      <c r="O10" s="31">
        <f aca="true" t="shared" si="5" ref="O10:O33">IF($M10=0,0,($H10/$M10)*100)</f>
        <v>-2.5678172791827594</v>
      </c>
      <c r="P10" s="6"/>
      <c r="Q10" s="33"/>
    </row>
    <row r="11" spans="1:17" ht="16.5">
      <c r="A11" s="7"/>
      <c r="B11" s="34" t="s">
        <v>18</v>
      </c>
      <c r="C11" s="66">
        <f>SUM(C8:C10)</f>
        <v>1218192816</v>
      </c>
      <c r="D11" s="67">
        <v>1155494775</v>
      </c>
      <c r="E11" s="68">
        <f t="shared" si="0"/>
        <v>-62698041</v>
      </c>
      <c r="F11" s="66">
        <f>SUM(F8:F10)</f>
        <v>1250209718</v>
      </c>
      <c r="G11" s="67">
        <v>1225930375</v>
      </c>
      <c r="H11" s="68">
        <f t="shared" si="1"/>
        <v>-24279343</v>
      </c>
      <c r="I11" s="68">
        <v>1281023375</v>
      </c>
      <c r="J11" s="35">
        <f t="shared" si="2"/>
        <v>-5.146807646253596</v>
      </c>
      <c r="K11" s="36">
        <f t="shared" si="3"/>
        <v>-1.9420216184881711</v>
      </c>
      <c r="L11" s="86">
        <v>1155494775</v>
      </c>
      <c r="M11" s="87">
        <v>1225930375</v>
      </c>
      <c r="N11" s="37">
        <f t="shared" si="4"/>
        <v>-5.426077413461259</v>
      </c>
      <c r="O11" s="36">
        <f t="shared" si="5"/>
        <v>-1.9804830270234557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365645534</v>
      </c>
      <c r="D13" s="64">
        <v>317416400</v>
      </c>
      <c r="E13" s="65">
        <f t="shared" si="0"/>
        <v>-48229134</v>
      </c>
      <c r="F13" s="63">
        <v>397413099</v>
      </c>
      <c r="G13" s="64">
        <v>336473500</v>
      </c>
      <c r="H13" s="65">
        <f t="shared" si="1"/>
        <v>-60939599</v>
      </c>
      <c r="I13" s="65">
        <v>356964500</v>
      </c>
      <c r="J13" s="30">
        <f t="shared" si="2"/>
        <v>-13.190133480476204</v>
      </c>
      <c r="K13" s="31">
        <f t="shared" si="3"/>
        <v>-15.334069046375342</v>
      </c>
      <c r="L13" s="84">
        <v>1074875275</v>
      </c>
      <c r="M13" s="85">
        <v>1132012480</v>
      </c>
      <c r="N13" s="32">
        <f t="shared" si="4"/>
        <v>-4.486951660507773</v>
      </c>
      <c r="O13" s="31">
        <f t="shared" si="5"/>
        <v>-5.3832974526923945</v>
      </c>
      <c r="P13" s="6"/>
      <c r="Q13" s="33"/>
    </row>
    <row r="14" spans="1:17" ht="12.75">
      <c r="A14" s="3"/>
      <c r="B14" s="29" t="s">
        <v>21</v>
      </c>
      <c r="C14" s="63">
        <v>99280236</v>
      </c>
      <c r="D14" s="64">
        <v>85166600</v>
      </c>
      <c r="E14" s="65">
        <f t="shared" si="0"/>
        <v>-14113636</v>
      </c>
      <c r="F14" s="63">
        <v>100663019</v>
      </c>
      <c r="G14" s="64">
        <v>86216200</v>
      </c>
      <c r="H14" s="65">
        <f t="shared" si="1"/>
        <v>-14446819</v>
      </c>
      <c r="I14" s="65">
        <v>87313900</v>
      </c>
      <c r="J14" s="30">
        <f t="shared" si="2"/>
        <v>-14.215957343211794</v>
      </c>
      <c r="K14" s="31">
        <f t="shared" si="3"/>
        <v>-14.351664735984127</v>
      </c>
      <c r="L14" s="84">
        <v>1074875275</v>
      </c>
      <c r="M14" s="85">
        <v>1132012480</v>
      </c>
      <c r="N14" s="32">
        <f t="shared" si="4"/>
        <v>-1.3130487162801285</v>
      </c>
      <c r="O14" s="31">
        <f t="shared" si="5"/>
        <v>-1.2762066898767759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1074875275</v>
      </c>
      <c r="M15" s="85">
        <v>1132012480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314047665</v>
      </c>
      <c r="D16" s="64">
        <v>326797600</v>
      </c>
      <c r="E16" s="65">
        <f t="shared" si="0"/>
        <v>12749935</v>
      </c>
      <c r="F16" s="63">
        <v>332890525</v>
      </c>
      <c r="G16" s="64">
        <v>343748400</v>
      </c>
      <c r="H16" s="65">
        <f t="shared" si="1"/>
        <v>10857875</v>
      </c>
      <c r="I16" s="65">
        <v>374020900</v>
      </c>
      <c r="J16" s="30">
        <f t="shared" si="2"/>
        <v>4.059872567433354</v>
      </c>
      <c r="K16" s="31">
        <f t="shared" si="3"/>
        <v>3.2616954177353055</v>
      </c>
      <c r="L16" s="84">
        <v>1074875275</v>
      </c>
      <c r="M16" s="85">
        <v>1132012480</v>
      </c>
      <c r="N16" s="32">
        <f t="shared" si="4"/>
        <v>1.1861780893601819</v>
      </c>
      <c r="O16" s="31">
        <f t="shared" si="5"/>
        <v>0.9591656622018867</v>
      </c>
      <c r="P16" s="6"/>
      <c r="Q16" s="33"/>
    </row>
    <row r="17" spans="1:17" ht="12.75">
      <c r="A17" s="3"/>
      <c r="B17" s="29" t="s">
        <v>23</v>
      </c>
      <c r="C17" s="63">
        <v>443148650</v>
      </c>
      <c r="D17" s="64">
        <v>345494675</v>
      </c>
      <c r="E17" s="65">
        <f t="shared" si="0"/>
        <v>-97653975</v>
      </c>
      <c r="F17" s="63">
        <v>433093744</v>
      </c>
      <c r="G17" s="64">
        <v>365574380</v>
      </c>
      <c r="H17" s="65">
        <f t="shared" si="1"/>
        <v>-67519364</v>
      </c>
      <c r="I17" s="65">
        <v>345671931</v>
      </c>
      <c r="J17" s="42">
        <f t="shared" si="2"/>
        <v>-22.036392303124472</v>
      </c>
      <c r="K17" s="31">
        <f t="shared" si="3"/>
        <v>-15.590011385618169</v>
      </c>
      <c r="L17" s="88">
        <v>1074875275</v>
      </c>
      <c r="M17" s="85">
        <v>1132012480</v>
      </c>
      <c r="N17" s="32">
        <f t="shared" si="4"/>
        <v>-9.085144785752004</v>
      </c>
      <c r="O17" s="31">
        <f t="shared" si="5"/>
        <v>-5.964542369709563</v>
      </c>
      <c r="P17" s="6"/>
      <c r="Q17" s="33"/>
    </row>
    <row r="18" spans="1:17" ht="16.5">
      <c r="A18" s="3"/>
      <c r="B18" s="34" t="s">
        <v>24</v>
      </c>
      <c r="C18" s="66">
        <f>SUM(C13:C17)</f>
        <v>1222122085</v>
      </c>
      <c r="D18" s="67">
        <v>1074875275</v>
      </c>
      <c r="E18" s="68">
        <f t="shared" si="0"/>
        <v>-147246810</v>
      </c>
      <c r="F18" s="66">
        <f>SUM(F13:F17)</f>
        <v>1264060387</v>
      </c>
      <c r="G18" s="67">
        <v>1132012480</v>
      </c>
      <c r="H18" s="68">
        <f t="shared" si="1"/>
        <v>-132047907</v>
      </c>
      <c r="I18" s="68">
        <v>1163971231</v>
      </c>
      <c r="J18" s="43">
        <f t="shared" si="2"/>
        <v>-12.048453407991559</v>
      </c>
      <c r="K18" s="36">
        <f t="shared" si="3"/>
        <v>-10.44632901703295</v>
      </c>
      <c r="L18" s="89">
        <v>1074875275</v>
      </c>
      <c r="M18" s="87">
        <v>1132012480</v>
      </c>
      <c r="N18" s="37">
        <f t="shared" si="4"/>
        <v>-13.698967073179723</v>
      </c>
      <c r="O18" s="36">
        <f t="shared" si="5"/>
        <v>-11.664880850076848</v>
      </c>
      <c r="P18" s="6"/>
      <c r="Q18" s="38"/>
    </row>
    <row r="19" spans="1:17" ht="16.5">
      <c r="A19" s="44"/>
      <c r="B19" s="45" t="s">
        <v>25</v>
      </c>
      <c r="C19" s="72">
        <f>C11-C18</f>
        <v>-3929269</v>
      </c>
      <c r="D19" s="73">
        <v>80619500</v>
      </c>
      <c r="E19" s="74">
        <f t="shared" si="0"/>
        <v>84548769</v>
      </c>
      <c r="F19" s="75">
        <f>F11-F18</f>
        <v>-13850669</v>
      </c>
      <c r="G19" s="76">
        <v>93917895</v>
      </c>
      <c r="H19" s="77">
        <f t="shared" si="1"/>
        <v>107768564</v>
      </c>
      <c r="I19" s="77">
        <v>117052144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99913588</v>
      </c>
      <c r="M22" s="85">
        <v>84145200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61500713</v>
      </c>
      <c r="D23" s="64">
        <v>16429314</v>
      </c>
      <c r="E23" s="65">
        <f t="shared" si="0"/>
        <v>-45071399</v>
      </c>
      <c r="F23" s="63">
        <v>52546522</v>
      </c>
      <c r="G23" s="64">
        <v>10164200</v>
      </c>
      <c r="H23" s="65">
        <f t="shared" si="1"/>
        <v>-42382322</v>
      </c>
      <c r="I23" s="65">
        <v>17664200</v>
      </c>
      <c r="J23" s="30">
        <f t="shared" si="2"/>
        <v>-73.28597800158838</v>
      </c>
      <c r="K23" s="31">
        <f t="shared" si="3"/>
        <v>-80.65675973759025</v>
      </c>
      <c r="L23" s="84">
        <v>99913588</v>
      </c>
      <c r="M23" s="85">
        <v>84145200</v>
      </c>
      <c r="N23" s="32">
        <f t="shared" si="4"/>
        <v>-45.11037978137668</v>
      </c>
      <c r="O23" s="31">
        <f t="shared" si="5"/>
        <v>-50.36808041338068</v>
      </c>
      <c r="P23" s="6"/>
      <c r="Q23" s="33"/>
    </row>
    <row r="24" spans="1:17" ht="12.75">
      <c r="A24" s="7"/>
      <c r="B24" s="29" t="s">
        <v>29</v>
      </c>
      <c r="C24" s="63">
        <v>75229999</v>
      </c>
      <c r="D24" s="64">
        <v>83484274</v>
      </c>
      <c r="E24" s="65">
        <f t="shared" si="0"/>
        <v>8254275</v>
      </c>
      <c r="F24" s="63">
        <v>56787000</v>
      </c>
      <c r="G24" s="64">
        <v>73981000</v>
      </c>
      <c r="H24" s="65">
        <f t="shared" si="1"/>
        <v>17194000</v>
      </c>
      <c r="I24" s="65">
        <v>76986000</v>
      </c>
      <c r="J24" s="30">
        <f t="shared" si="2"/>
        <v>10.972052518570417</v>
      </c>
      <c r="K24" s="31">
        <f t="shared" si="3"/>
        <v>30.278056597460683</v>
      </c>
      <c r="L24" s="84">
        <v>99913588</v>
      </c>
      <c r="M24" s="85">
        <v>84145200</v>
      </c>
      <c r="N24" s="32">
        <f t="shared" si="4"/>
        <v>8.2614138529386</v>
      </c>
      <c r="O24" s="31">
        <f t="shared" si="5"/>
        <v>20.43372646330391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99913588</v>
      </c>
      <c r="M25" s="85">
        <v>84145200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136730712</v>
      </c>
      <c r="D26" s="67">
        <v>99913588</v>
      </c>
      <c r="E26" s="68">
        <f t="shared" si="0"/>
        <v>-36817124</v>
      </c>
      <c r="F26" s="66">
        <f>SUM(F22:F24)</f>
        <v>109333522</v>
      </c>
      <c r="G26" s="67">
        <v>84145200</v>
      </c>
      <c r="H26" s="68">
        <f t="shared" si="1"/>
        <v>-25188322</v>
      </c>
      <c r="I26" s="68">
        <v>94650200</v>
      </c>
      <c r="J26" s="43">
        <f t="shared" si="2"/>
        <v>-26.92674049704356</v>
      </c>
      <c r="K26" s="36">
        <f t="shared" si="3"/>
        <v>-23.038059635543434</v>
      </c>
      <c r="L26" s="89">
        <v>99913588</v>
      </c>
      <c r="M26" s="87">
        <v>84145200</v>
      </c>
      <c r="N26" s="37">
        <f t="shared" si="4"/>
        <v>-36.84896592843808</v>
      </c>
      <c r="O26" s="36">
        <f t="shared" si="5"/>
        <v>-29.93435395007677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31264021</v>
      </c>
      <c r="D28" s="64">
        <v>24356554</v>
      </c>
      <c r="E28" s="65">
        <f t="shared" si="0"/>
        <v>-6907467</v>
      </c>
      <c r="F28" s="63">
        <v>32672388</v>
      </c>
      <c r="G28" s="64">
        <v>21600459</v>
      </c>
      <c r="H28" s="65">
        <f t="shared" si="1"/>
        <v>-11071929</v>
      </c>
      <c r="I28" s="65">
        <v>2719200</v>
      </c>
      <c r="J28" s="30">
        <f t="shared" si="2"/>
        <v>-22.093981449155244</v>
      </c>
      <c r="K28" s="31">
        <f t="shared" si="3"/>
        <v>-33.88772501110112</v>
      </c>
      <c r="L28" s="84">
        <v>99913588</v>
      </c>
      <c r="M28" s="85">
        <v>84145200</v>
      </c>
      <c r="N28" s="32">
        <f t="shared" si="4"/>
        <v>-6.913441042673796</v>
      </c>
      <c r="O28" s="31">
        <f t="shared" si="5"/>
        <v>-13.158123101495987</v>
      </c>
      <c r="P28" s="6"/>
      <c r="Q28" s="33"/>
    </row>
    <row r="29" spans="1:17" ht="12.75">
      <c r="A29" s="7"/>
      <c r="B29" s="29" t="s">
        <v>33</v>
      </c>
      <c r="C29" s="63">
        <v>26007871</v>
      </c>
      <c r="D29" s="64">
        <v>23252146</v>
      </c>
      <c r="E29" s="65">
        <f t="shared" si="0"/>
        <v>-2755725</v>
      </c>
      <c r="F29" s="63">
        <v>29009125</v>
      </c>
      <c r="G29" s="64">
        <v>37009125</v>
      </c>
      <c r="H29" s="65">
        <f t="shared" si="1"/>
        <v>8000000</v>
      </c>
      <c r="I29" s="65">
        <v>38000000</v>
      </c>
      <c r="J29" s="30">
        <f t="shared" si="2"/>
        <v>-10.595734652790304</v>
      </c>
      <c r="K29" s="31">
        <f t="shared" si="3"/>
        <v>27.577529484257106</v>
      </c>
      <c r="L29" s="84">
        <v>99913588</v>
      </c>
      <c r="M29" s="85">
        <v>84145200</v>
      </c>
      <c r="N29" s="32">
        <f t="shared" si="4"/>
        <v>-2.758108336575802</v>
      </c>
      <c r="O29" s="31">
        <f t="shared" si="5"/>
        <v>9.507375346424988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99913588</v>
      </c>
      <c r="M30" s="85">
        <v>84145200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31486517</v>
      </c>
      <c r="D31" s="64">
        <v>25146365</v>
      </c>
      <c r="E31" s="65">
        <f t="shared" si="0"/>
        <v>-6340152</v>
      </c>
      <c r="F31" s="63">
        <v>10090152</v>
      </c>
      <c r="G31" s="64">
        <v>6673396</v>
      </c>
      <c r="H31" s="65">
        <f t="shared" si="1"/>
        <v>-3416756</v>
      </c>
      <c r="I31" s="65">
        <v>50986000</v>
      </c>
      <c r="J31" s="30">
        <f t="shared" si="2"/>
        <v>-20.136085550523102</v>
      </c>
      <c r="K31" s="31">
        <f t="shared" si="3"/>
        <v>-33.862284730695826</v>
      </c>
      <c r="L31" s="84">
        <v>99913588</v>
      </c>
      <c r="M31" s="85">
        <v>84145200</v>
      </c>
      <c r="N31" s="32">
        <f t="shared" si="4"/>
        <v>-6.345635390453598</v>
      </c>
      <c r="O31" s="31">
        <f t="shared" si="5"/>
        <v>-4.060547719893708</v>
      </c>
      <c r="P31" s="6"/>
      <c r="Q31" s="33"/>
    </row>
    <row r="32" spans="1:17" ht="12.75">
      <c r="A32" s="7"/>
      <c r="B32" s="29" t="s">
        <v>36</v>
      </c>
      <c r="C32" s="63">
        <v>47972303</v>
      </c>
      <c r="D32" s="64">
        <v>27158523</v>
      </c>
      <c r="E32" s="65">
        <f t="shared" si="0"/>
        <v>-20813780</v>
      </c>
      <c r="F32" s="63">
        <v>37561857</v>
      </c>
      <c r="G32" s="64">
        <v>18862220</v>
      </c>
      <c r="H32" s="65">
        <f t="shared" si="1"/>
        <v>-18699637</v>
      </c>
      <c r="I32" s="65">
        <v>2945000</v>
      </c>
      <c r="J32" s="30">
        <f t="shared" si="2"/>
        <v>-43.387076913943446</v>
      </c>
      <c r="K32" s="31">
        <f t="shared" si="3"/>
        <v>-49.783579656351925</v>
      </c>
      <c r="L32" s="84">
        <v>99913588</v>
      </c>
      <c r="M32" s="85">
        <v>84145200</v>
      </c>
      <c r="N32" s="32">
        <f t="shared" si="4"/>
        <v>-20.831781158734884</v>
      </c>
      <c r="O32" s="31">
        <f t="shared" si="5"/>
        <v>-22.22305847511207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136730712</v>
      </c>
      <c r="D33" s="82">
        <v>99913588</v>
      </c>
      <c r="E33" s="83">
        <f t="shared" si="0"/>
        <v>-36817124</v>
      </c>
      <c r="F33" s="81">
        <f>SUM(F28:F32)</f>
        <v>109333522</v>
      </c>
      <c r="G33" s="82">
        <v>84145200</v>
      </c>
      <c r="H33" s="83">
        <f t="shared" si="1"/>
        <v>-25188322</v>
      </c>
      <c r="I33" s="83">
        <v>94650200</v>
      </c>
      <c r="J33" s="58">
        <f t="shared" si="2"/>
        <v>-26.92674049704356</v>
      </c>
      <c r="K33" s="59">
        <f t="shared" si="3"/>
        <v>-23.038059635543434</v>
      </c>
      <c r="L33" s="96">
        <v>99913588</v>
      </c>
      <c r="M33" s="97">
        <v>84145200</v>
      </c>
      <c r="N33" s="60">
        <f t="shared" si="4"/>
        <v>-36.84896592843808</v>
      </c>
      <c r="O33" s="59">
        <f t="shared" si="5"/>
        <v>-29.93435395007677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62249600</v>
      </c>
      <c r="D8" s="64">
        <v>61910630</v>
      </c>
      <c r="E8" s="65">
        <f>($D8-$C8)</f>
        <v>-338970</v>
      </c>
      <c r="F8" s="63">
        <v>67540820</v>
      </c>
      <c r="G8" s="64">
        <v>64474033</v>
      </c>
      <c r="H8" s="65">
        <f>($G8-$F8)</f>
        <v>-3066787</v>
      </c>
      <c r="I8" s="65">
        <v>67438457</v>
      </c>
      <c r="J8" s="30">
        <f>IF($C8=0,0,($E8/$C8)*100)</f>
        <v>-0.5445336194931374</v>
      </c>
      <c r="K8" s="31">
        <f>IF($F8=0,0,($H8/$F8)*100)</f>
        <v>-4.540642236798428</v>
      </c>
      <c r="L8" s="84">
        <v>754922711</v>
      </c>
      <c r="M8" s="85">
        <v>825416295</v>
      </c>
      <c r="N8" s="32">
        <f>IF($L8=0,0,($E8/$L8)*100)</f>
        <v>-0.04490128526547932</v>
      </c>
      <c r="O8" s="31">
        <f>IF($M8=0,0,($H8/$M8)*100)</f>
        <v>-0.37154427633391945</v>
      </c>
      <c r="P8" s="6"/>
      <c r="Q8" s="33"/>
    </row>
    <row r="9" spans="1:17" ht="12.75">
      <c r="A9" s="3"/>
      <c r="B9" s="29" t="s">
        <v>16</v>
      </c>
      <c r="C9" s="63">
        <v>565360660</v>
      </c>
      <c r="D9" s="64">
        <v>542391332</v>
      </c>
      <c r="E9" s="65">
        <f>($D9-$C9)</f>
        <v>-22969328</v>
      </c>
      <c r="F9" s="63">
        <v>607130020</v>
      </c>
      <c r="G9" s="64">
        <v>574387293</v>
      </c>
      <c r="H9" s="65">
        <f>($G9-$F9)</f>
        <v>-32742727</v>
      </c>
      <c r="I9" s="65">
        <v>610065727</v>
      </c>
      <c r="J9" s="30">
        <f>IF($C9=0,0,($E9/$C9)*100)</f>
        <v>-4.062774371319009</v>
      </c>
      <c r="K9" s="31">
        <f>IF($F9=0,0,($H9/$F9)*100)</f>
        <v>-5.393033768944583</v>
      </c>
      <c r="L9" s="84">
        <v>754922711</v>
      </c>
      <c r="M9" s="85">
        <v>825416295</v>
      </c>
      <c r="N9" s="32">
        <f>IF($L9=0,0,($E9/$L9)*100)</f>
        <v>-3.0426065695617943</v>
      </c>
      <c r="O9" s="31">
        <f>IF($M9=0,0,($H9/$M9)*100)</f>
        <v>-3.966813739726328</v>
      </c>
      <c r="P9" s="6"/>
      <c r="Q9" s="33"/>
    </row>
    <row r="10" spans="1:17" ht="12.75">
      <c r="A10" s="3"/>
      <c r="B10" s="29" t="s">
        <v>17</v>
      </c>
      <c r="C10" s="63">
        <v>178848950</v>
      </c>
      <c r="D10" s="64">
        <v>150620749</v>
      </c>
      <c r="E10" s="65">
        <f aca="true" t="shared" si="0" ref="E10:E33">($D10-$C10)</f>
        <v>-28228201</v>
      </c>
      <c r="F10" s="63">
        <v>179142890</v>
      </c>
      <c r="G10" s="64">
        <v>186554969</v>
      </c>
      <c r="H10" s="65">
        <f aca="true" t="shared" si="1" ref="H10:H33">($G10-$F10)</f>
        <v>7412079</v>
      </c>
      <c r="I10" s="65">
        <v>188606870</v>
      </c>
      <c r="J10" s="30">
        <f aca="true" t="shared" si="2" ref="J10:J33">IF($C10=0,0,($E10/$C10)*100)</f>
        <v>-15.783263474568903</v>
      </c>
      <c r="K10" s="31">
        <f aca="true" t="shared" si="3" ref="K10:K33">IF($F10=0,0,($H10/$F10)*100)</f>
        <v>4.137523403803522</v>
      </c>
      <c r="L10" s="84">
        <v>754922711</v>
      </c>
      <c r="M10" s="85">
        <v>825416295</v>
      </c>
      <c r="N10" s="32">
        <f aca="true" t="shared" si="4" ref="N10:N33">IF($L10=0,0,($E10/$L10)*100)</f>
        <v>-3.739217351483283</v>
      </c>
      <c r="O10" s="31">
        <f aca="true" t="shared" si="5" ref="O10:O33">IF($M10=0,0,($H10/$M10)*100)</f>
        <v>0.8979806971220503</v>
      </c>
      <c r="P10" s="6"/>
      <c r="Q10" s="33"/>
    </row>
    <row r="11" spans="1:17" ht="16.5">
      <c r="A11" s="7"/>
      <c r="B11" s="34" t="s">
        <v>18</v>
      </c>
      <c r="C11" s="66">
        <f>SUM(C8:C10)</f>
        <v>806459210</v>
      </c>
      <c r="D11" s="67">
        <v>754922711</v>
      </c>
      <c r="E11" s="68">
        <f t="shared" si="0"/>
        <v>-51536499</v>
      </c>
      <c r="F11" s="66">
        <f>SUM(F8:F10)</f>
        <v>853813730</v>
      </c>
      <c r="G11" s="67">
        <v>825416295</v>
      </c>
      <c r="H11" s="68">
        <f t="shared" si="1"/>
        <v>-28397435</v>
      </c>
      <c r="I11" s="68">
        <v>866111054</v>
      </c>
      <c r="J11" s="35">
        <f t="shared" si="2"/>
        <v>-6.390465675257152</v>
      </c>
      <c r="K11" s="36">
        <f t="shared" si="3"/>
        <v>-3.3259520200032386</v>
      </c>
      <c r="L11" s="86">
        <v>754922711</v>
      </c>
      <c r="M11" s="87">
        <v>825416295</v>
      </c>
      <c r="N11" s="37">
        <f t="shared" si="4"/>
        <v>-6.826725206310558</v>
      </c>
      <c r="O11" s="36">
        <f t="shared" si="5"/>
        <v>-3.4403773189381974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223216250</v>
      </c>
      <c r="D13" s="64">
        <v>208382202</v>
      </c>
      <c r="E13" s="65">
        <f t="shared" si="0"/>
        <v>-14834048</v>
      </c>
      <c r="F13" s="63">
        <v>237079600</v>
      </c>
      <c r="G13" s="64">
        <v>221614021</v>
      </c>
      <c r="H13" s="65">
        <f t="shared" si="1"/>
        <v>-15465579</v>
      </c>
      <c r="I13" s="65">
        <v>234910871</v>
      </c>
      <c r="J13" s="30">
        <f t="shared" si="2"/>
        <v>-6.645595022763799</v>
      </c>
      <c r="K13" s="31">
        <f t="shared" si="3"/>
        <v>-6.523369788037435</v>
      </c>
      <c r="L13" s="84">
        <v>777861851</v>
      </c>
      <c r="M13" s="85">
        <v>855625874</v>
      </c>
      <c r="N13" s="32">
        <f t="shared" si="4"/>
        <v>-1.9070286042347642</v>
      </c>
      <c r="O13" s="31">
        <f t="shared" si="5"/>
        <v>-1.8075165174352827</v>
      </c>
      <c r="P13" s="6"/>
      <c r="Q13" s="33"/>
    </row>
    <row r="14" spans="1:17" ht="12.75">
      <c r="A14" s="3"/>
      <c r="B14" s="29" t="s">
        <v>21</v>
      </c>
      <c r="C14" s="63">
        <v>13496830</v>
      </c>
      <c r="D14" s="64">
        <v>20035248</v>
      </c>
      <c r="E14" s="65">
        <f t="shared" si="0"/>
        <v>6538418</v>
      </c>
      <c r="F14" s="63">
        <v>14517180</v>
      </c>
      <c r="G14" s="64">
        <v>20399827</v>
      </c>
      <c r="H14" s="65">
        <f t="shared" si="1"/>
        <v>5882647</v>
      </c>
      <c r="I14" s="65">
        <v>21452437</v>
      </c>
      <c r="J14" s="30">
        <f t="shared" si="2"/>
        <v>48.444101318605924</v>
      </c>
      <c r="K14" s="31">
        <f t="shared" si="3"/>
        <v>40.521967765089364</v>
      </c>
      <c r="L14" s="84">
        <v>777861851</v>
      </c>
      <c r="M14" s="85">
        <v>855625874</v>
      </c>
      <c r="N14" s="32">
        <f t="shared" si="4"/>
        <v>0.8405628829327947</v>
      </c>
      <c r="O14" s="31">
        <f t="shared" si="5"/>
        <v>0.6875256088854554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777861851</v>
      </c>
      <c r="M15" s="85">
        <v>855625874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352985440</v>
      </c>
      <c r="D16" s="64">
        <v>366596634</v>
      </c>
      <c r="E16" s="65">
        <f t="shared" si="0"/>
        <v>13611194</v>
      </c>
      <c r="F16" s="63">
        <v>372129140</v>
      </c>
      <c r="G16" s="64">
        <v>393639455</v>
      </c>
      <c r="H16" s="65">
        <f t="shared" si="1"/>
        <v>21510315</v>
      </c>
      <c r="I16" s="65">
        <v>422679179</v>
      </c>
      <c r="J16" s="30">
        <f t="shared" si="2"/>
        <v>3.8560213701732287</v>
      </c>
      <c r="K16" s="31">
        <f t="shared" si="3"/>
        <v>5.780336095152344</v>
      </c>
      <c r="L16" s="84">
        <v>777861851</v>
      </c>
      <c r="M16" s="85">
        <v>855625874</v>
      </c>
      <c r="N16" s="32">
        <f t="shared" si="4"/>
        <v>1.7498215116863984</v>
      </c>
      <c r="O16" s="31">
        <f t="shared" si="5"/>
        <v>2.513986036845819</v>
      </c>
      <c r="P16" s="6"/>
      <c r="Q16" s="33"/>
    </row>
    <row r="17" spans="1:17" ht="12.75">
      <c r="A17" s="3"/>
      <c r="B17" s="29" t="s">
        <v>23</v>
      </c>
      <c r="C17" s="63">
        <v>203959140</v>
      </c>
      <c r="D17" s="64">
        <v>182847767</v>
      </c>
      <c r="E17" s="65">
        <f t="shared" si="0"/>
        <v>-21111373</v>
      </c>
      <c r="F17" s="63">
        <v>193669610</v>
      </c>
      <c r="G17" s="64">
        <v>219972571</v>
      </c>
      <c r="H17" s="65">
        <f t="shared" si="1"/>
        <v>26302961</v>
      </c>
      <c r="I17" s="65">
        <v>216938706</v>
      </c>
      <c r="J17" s="42">
        <f t="shared" si="2"/>
        <v>-10.350785456341892</v>
      </c>
      <c r="K17" s="31">
        <f t="shared" si="3"/>
        <v>13.581356930496218</v>
      </c>
      <c r="L17" s="88">
        <v>777861851</v>
      </c>
      <c r="M17" s="85">
        <v>855625874</v>
      </c>
      <c r="N17" s="32">
        <f t="shared" si="4"/>
        <v>-2.714026015398459</v>
      </c>
      <c r="O17" s="31">
        <f t="shared" si="5"/>
        <v>3.0741194018637166</v>
      </c>
      <c r="P17" s="6"/>
      <c r="Q17" s="33"/>
    </row>
    <row r="18" spans="1:17" ht="16.5">
      <c r="A18" s="3"/>
      <c r="B18" s="34" t="s">
        <v>24</v>
      </c>
      <c r="C18" s="66">
        <f>SUM(C13:C17)</f>
        <v>793657660</v>
      </c>
      <c r="D18" s="67">
        <v>777861851</v>
      </c>
      <c r="E18" s="68">
        <f t="shared" si="0"/>
        <v>-15795809</v>
      </c>
      <c r="F18" s="66">
        <f>SUM(F13:F17)</f>
        <v>817395530</v>
      </c>
      <c r="G18" s="67">
        <v>855625874</v>
      </c>
      <c r="H18" s="68">
        <f t="shared" si="1"/>
        <v>38230344</v>
      </c>
      <c r="I18" s="68">
        <v>895981193</v>
      </c>
      <c r="J18" s="43">
        <f t="shared" si="2"/>
        <v>-1.990254715112307</v>
      </c>
      <c r="K18" s="36">
        <f t="shared" si="3"/>
        <v>4.677092374116604</v>
      </c>
      <c r="L18" s="89">
        <v>777861851</v>
      </c>
      <c r="M18" s="87">
        <v>855625874</v>
      </c>
      <c r="N18" s="37">
        <f t="shared" si="4"/>
        <v>-2.03067022501403</v>
      </c>
      <c r="O18" s="36">
        <f t="shared" si="5"/>
        <v>4.468114530159709</v>
      </c>
      <c r="P18" s="6"/>
      <c r="Q18" s="38"/>
    </row>
    <row r="19" spans="1:17" ht="16.5">
      <c r="A19" s="44"/>
      <c r="B19" s="45" t="s">
        <v>25</v>
      </c>
      <c r="C19" s="72">
        <f>C11-C18</f>
        <v>12801550</v>
      </c>
      <c r="D19" s="73">
        <v>-22939140</v>
      </c>
      <c r="E19" s="74">
        <f t="shared" si="0"/>
        <v>-35740690</v>
      </c>
      <c r="F19" s="75">
        <f>F11-F18</f>
        <v>36418200</v>
      </c>
      <c r="G19" s="76">
        <v>-30209579</v>
      </c>
      <c r="H19" s="77">
        <f t="shared" si="1"/>
        <v>-66627779</v>
      </c>
      <c r="I19" s="77">
        <v>-29870139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10865629</v>
      </c>
      <c r="E22" s="65">
        <f t="shared" si="0"/>
        <v>10865629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79801866</v>
      </c>
      <c r="M22" s="85">
        <v>88133294</v>
      </c>
      <c r="N22" s="32">
        <f t="shared" si="4"/>
        <v>13.615758057587273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20588020</v>
      </c>
      <c r="D23" s="64">
        <v>29927540</v>
      </c>
      <c r="E23" s="65">
        <f t="shared" si="0"/>
        <v>9339520</v>
      </c>
      <c r="F23" s="63">
        <v>12405490</v>
      </c>
      <c r="G23" s="64">
        <v>39923730</v>
      </c>
      <c r="H23" s="65">
        <f t="shared" si="1"/>
        <v>27518240</v>
      </c>
      <c r="I23" s="65">
        <v>9380000</v>
      </c>
      <c r="J23" s="30">
        <f t="shared" si="2"/>
        <v>45.3638572334785</v>
      </c>
      <c r="K23" s="31">
        <f t="shared" si="3"/>
        <v>221.82307994283175</v>
      </c>
      <c r="L23" s="84">
        <v>79801866</v>
      </c>
      <c r="M23" s="85">
        <v>88133294</v>
      </c>
      <c r="N23" s="32">
        <f t="shared" si="4"/>
        <v>11.703385482239224</v>
      </c>
      <c r="O23" s="31">
        <f t="shared" si="5"/>
        <v>31.22343299684226</v>
      </c>
      <c r="P23" s="6"/>
      <c r="Q23" s="33"/>
    </row>
    <row r="24" spans="1:17" ht="12.75">
      <c r="A24" s="7"/>
      <c r="B24" s="29" t="s">
        <v>29</v>
      </c>
      <c r="C24" s="63">
        <v>26528700</v>
      </c>
      <c r="D24" s="64">
        <v>39008697</v>
      </c>
      <c r="E24" s="65">
        <f t="shared" si="0"/>
        <v>12479997</v>
      </c>
      <c r="F24" s="63">
        <v>28680880</v>
      </c>
      <c r="G24" s="64">
        <v>48209564</v>
      </c>
      <c r="H24" s="65">
        <f t="shared" si="1"/>
        <v>19528684</v>
      </c>
      <c r="I24" s="65">
        <v>57040870</v>
      </c>
      <c r="J24" s="30">
        <f t="shared" si="2"/>
        <v>47.04337943434846</v>
      </c>
      <c r="K24" s="31">
        <f t="shared" si="3"/>
        <v>68.08955652685692</v>
      </c>
      <c r="L24" s="84">
        <v>79801866</v>
      </c>
      <c r="M24" s="85">
        <v>88133294</v>
      </c>
      <c r="N24" s="32">
        <f t="shared" si="4"/>
        <v>15.638728297405976</v>
      </c>
      <c r="O24" s="31">
        <f t="shared" si="5"/>
        <v>22.158123353474114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79801866</v>
      </c>
      <c r="M25" s="85">
        <v>88133294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47116720</v>
      </c>
      <c r="D26" s="67">
        <v>79801866</v>
      </c>
      <c r="E26" s="68">
        <f t="shared" si="0"/>
        <v>32685146</v>
      </c>
      <c r="F26" s="66">
        <f>SUM(F22:F24)</f>
        <v>41086370</v>
      </c>
      <c r="G26" s="67">
        <v>88133294</v>
      </c>
      <c r="H26" s="68">
        <f t="shared" si="1"/>
        <v>47046924</v>
      </c>
      <c r="I26" s="68">
        <v>66420870</v>
      </c>
      <c r="J26" s="43">
        <f t="shared" si="2"/>
        <v>69.37058861482718</v>
      </c>
      <c r="K26" s="36">
        <f t="shared" si="3"/>
        <v>114.50737556031356</v>
      </c>
      <c r="L26" s="89">
        <v>79801866</v>
      </c>
      <c r="M26" s="87">
        <v>88133294</v>
      </c>
      <c r="N26" s="37">
        <f t="shared" si="4"/>
        <v>40.95787183723248</v>
      </c>
      <c r="O26" s="36">
        <f t="shared" si="5"/>
        <v>53.38155635031637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4800000</v>
      </c>
      <c r="D28" s="64">
        <v>9391647</v>
      </c>
      <c r="E28" s="65">
        <f t="shared" si="0"/>
        <v>4591647</v>
      </c>
      <c r="F28" s="63">
        <v>24309700</v>
      </c>
      <c r="G28" s="64">
        <v>4800000</v>
      </c>
      <c r="H28" s="65">
        <f t="shared" si="1"/>
        <v>-19509700</v>
      </c>
      <c r="I28" s="65">
        <v>0</v>
      </c>
      <c r="J28" s="30">
        <f t="shared" si="2"/>
        <v>95.6593125</v>
      </c>
      <c r="K28" s="31">
        <f t="shared" si="3"/>
        <v>-80.25479541088536</v>
      </c>
      <c r="L28" s="84">
        <v>79801866</v>
      </c>
      <c r="M28" s="85">
        <v>88133294</v>
      </c>
      <c r="N28" s="32">
        <f t="shared" si="4"/>
        <v>5.753809065066222</v>
      </c>
      <c r="O28" s="31">
        <f t="shared" si="5"/>
        <v>-22.13658325308935</v>
      </c>
      <c r="P28" s="6"/>
      <c r="Q28" s="33"/>
    </row>
    <row r="29" spans="1:17" ht="12.75">
      <c r="A29" s="7"/>
      <c r="B29" s="29" t="s">
        <v>33</v>
      </c>
      <c r="C29" s="63">
        <v>12103790</v>
      </c>
      <c r="D29" s="64">
        <v>22085185</v>
      </c>
      <c r="E29" s="65">
        <f t="shared" si="0"/>
        <v>9981395</v>
      </c>
      <c r="F29" s="63">
        <v>9770020</v>
      </c>
      <c r="G29" s="64">
        <v>17381320</v>
      </c>
      <c r="H29" s="65">
        <f t="shared" si="1"/>
        <v>7611300</v>
      </c>
      <c r="I29" s="65">
        <v>9217391</v>
      </c>
      <c r="J29" s="30">
        <f t="shared" si="2"/>
        <v>82.46503781047093</v>
      </c>
      <c r="K29" s="31">
        <f t="shared" si="3"/>
        <v>77.90465116755134</v>
      </c>
      <c r="L29" s="84">
        <v>79801866</v>
      </c>
      <c r="M29" s="85">
        <v>88133294</v>
      </c>
      <c r="N29" s="32">
        <f t="shared" si="4"/>
        <v>12.507721310677123</v>
      </c>
      <c r="O29" s="31">
        <f t="shared" si="5"/>
        <v>8.636123370130703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79801866</v>
      </c>
      <c r="M30" s="85">
        <v>88133294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10000030</v>
      </c>
      <c r="D31" s="64">
        <v>32755898</v>
      </c>
      <c r="E31" s="65">
        <f t="shared" si="0"/>
        <v>22755868</v>
      </c>
      <c r="F31" s="63">
        <v>0</v>
      </c>
      <c r="G31" s="64">
        <v>29086956</v>
      </c>
      <c r="H31" s="65">
        <f t="shared" si="1"/>
        <v>29086956</v>
      </c>
      <c r="I31" s="65">
        <v>30434783</v>
      </c>
      <c r="J31" s="30">
        <f t="shared" si="2"/>
        <v>227.557997326008</v>
      </c>
      <c r="K31" s="31">
        <f t="shared" si="3"/>
        <v>0</v>
      </c>
      <c r="L31" s="84">
        <v>79801866</v>
      </c>
      <c r="M31" s="85">
        <v>88133294</v>
      </c>
      <c r="N31" s="32">
        <f t="shared" si="4"/>
        <v>28.515458523238042</v>
      </c>
      <c r="O31" s="31">
        <f t="shared" si="5"/>
        <v>33.00336873826593</v>
      </c>
      <c r="P31" s="6"/>
      <c r="Q31" s="33"/>
    </row>
    <row r="32" spans="1:17" ht="12.75">
      <c r="A32" s="7"/>
      <c r="B32" s="29" t="s">
        <v>36</v>
      </c>
      <c r="C32" s="63">
        <v>20212900</v>
      </c>
      <c r="D32" s="64">
        <v>15569136</v>
      </c>
      <c r="E32" s="65">
        <f t="shared" si="0"/>
        <v>-4643764</v>
      </c>
      <c r="F32" s="63">
        <v>7006650</v>
      </c>
      <c r="G32" s="64">
        <v>36865018</v>
      </c>
      <c r="H32" s="65">
        <f t="shared" si="1"/>
        <v>29858368</v>
      </c>
      <c r="I32" s="65">
        <v>26768696</v>
      </c>
      <c r="J32" s="30">
        <f t="shared" si="2"/>
        <v>-22.974259012808652</v>
      </c>
      <c r="K32" s="31">
        <f t="shared" si="3"/>
        <v>426.14327817145136</v>
      </c>
      <c r="L32" s="84">
        <v>79801866</v>
      </c>
      <c r="M32" s="85">
        <v>88133294</v>
      </c>
      <c r="N32" s="32">
        <f t="shared" si="4"/>
        <v>-5.819117061748907</v>
      </c>
      <c r="O32" s="31">
        <f t="shared" si="5"/>
        <v>33.8786474950091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47116720</v>
      </c>
      <c r="D33" s="82">
        <v>79801866</v>
      </c>
      <c r="E33" s="83">
        <f t="shared" si="0"/>
        <v>32685146</v>
      </c>
      <c r="F33" s="81">
        <f>SUM(F28:F32)</f>
        <v>41086370</v>
      </c>
      <c r="G33" s="82">
        <v>88133294</v>
      </c>
      <c r="H33" s="83">
        <f t="shared" si="1"/>
        <v>47046924</v>
      </c>
      <c r="I33" s="83">
        <v>66420870</v>
      </c>
      <c r="J33" s="58">
        <f t="shared" si="2"/>
        <v>69.37058861482718</v>
      </c>
      <c r="K33" s="59">
        <f t="shared" si="3"/>
        <v>114.50737556031356</v>
      </c>
      <c r="L33" s="96">
        <v>79801866</v>
      </c>
      <c r="M33" s="97">
        <v>88133294</v>
      </c>
      <c r="N33" s="60">
        <f t="shared" si="4"/>
        <v>40.95787183723248</v>
      </c>
      <c r="O33" s="59">
        <f t="shared" si="5"/>
        <v>53.38155635031637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434174851</v>
      </c>
      <c r="M8" s="85">
        <v>442253990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434174851</v>
      </c>
      <c r="M9" s="85">
        <v>442253990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445962822</v>
      </c>
      <c r="D10" s="64">
        <v>434174851</v>
      </c>
      <c r="E10" s="65">
        <f aca="true" t="shared" si="0" ref="E10:E33">($D10-$C10)</f>
        <v>-11787971</v>
      </c>
      <c r="F10" s="63">
        <v>469453704</v>
      </c>
      <c r="G10" s="64">
        <v>442253990</v>
      </c>
      <c r="H10" s="65">
        <f aca="true" t="shared" si="1" ref="H10:H33">($G10-$F10)</f>
        <v>-27199714</v>
      </c>
      <c r="I10" s="65">
        <v>454806440</v>
      </c>
      <c r="J10" s="30">
        <f aca="true" t="shared" si="2" ref="J10:J33">IF($C10=0,0,($E10/$C10)*100)</f>
        <v>-2.643263164210581</v>
      </c>
      <c r="K10" s="31">
        <f aca="true" t="shared" si="3" ref="K10:K33">IF($F10=0,0,($H10/$F10)*100)</f>
        <v>-5.793907635245754</v>
      </c>
      <c r="L10" s="84">
        <v>434174851</v>
      </c>
      <c r="M10" s="85">
        <v>442253990</v>
      </c>
      <c r="N10" s="32">
        <f aca="true" t="shared" si="4" ref="N10:N33">IF($L10=0,0,($E10/$L10)*100)</f>
        <v>-2.715028512786891</v>
      </c>
      <c r="O10" s="31">
        <f aca="true" t="shared" si="5" ref="O10:O33">IF($M10=0,0,($H10/$M10)*100)</f>
        <v>-6.1502472821104455</v>
      </c>
      <c r="P10" s="6"/>
      <c r="Q10" s="33"/>
    </row>
    <row r="11" spans="1:17" ht="16.5">
      <c r="A11" s="7"/>
      <c r="B11" s="34" t="s">
        <v>18</v>
      </c>
      <c r="C11" s="66">
        <f>SUM(C8:C10)</f>
        <v>445962822</v>
      </c>
      <c r="D11" s="67">
        <v>434174851</v>
      </c>
      <c r="E11" s="68">
        <f t="shared" si="0"/>
        <v>-11787971</v>
      </c>
      <c r="F11" s="66">
        <f>SUM(F8:F10)</f>
        <v>469453704</v>
      </c>
      <c r="G11" s="67">
        <v>442253990</v>
      </c>
      <c r="H11" s="68">
        <f t="shared" si="1"/>
        <v>-27199714</v>
      </c>
      <c r="I11" s="68">
        <v>454806440</v>
      </c>
      <c r="J11" s="35">
        <f t="shared" si="2"/>
        <v>-2.643263164210581</v>
      </c>
      <c r="K11" s="36">
        <f t="shared" si="3"/>
        <v>-5.793907635245754</v>
      </c>
      <c r="L11" s="86">
        <v>434174851</v>
      </c>
      <c r="M11" s="87">
        <v>442253990</v>
      </c>
      <c r="N11" s="37">
        <f t="shared" si="4"/>
        <v>-2.715028512786891</v>
      </c>
      <c r="O11" s="36">
        <f t="shared" si="5"/>
        <v>-6.1502472821104455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242815129</v>
      </c>
      <c r="D13" s="64">
        <v>233421269</v>
      </c>
      <c r="E13" s="65">
        <f t="shared" si="0"/>
        <v>-9393860</v>
      </c>
      <c r="F13" s="63">
        <v>255789388</v>
      </c>
      <c r="G13" s="64">
        <v>246552214</v>
      </c>
      <c r="H13" s="65">
        <f t="shared" si="1"/>
        <v>-9237174</v>
      </c>
      <c r="I13" s="65">
        <v>258609460</v>
      </c>
      <c r="J13" s="30">
        <f t="shared" si="2"/>
        <v>-3.868729283338848</v>
      </c>
      <c r="K13" s="31">
        <f t="shared" si="3"/>
        <v>-3.6112420738893203</v>
      </c>
      <c r="L13" s="84">
        <v>437621773</v>
      </c>
      <c r="M13" s="85">
        <v>448775869</v>
      </c>
      <c r="N13" s="32">
        <f t="shared" si="4"/>
        <v>-2.1465705272392834</v>
      </c>
      <c r="O13" s="31">
        <f t="shared" si="5"/>
        <v>-2.058304520825294</v>
      </c>
      <c r="P13" s="6"/>
      <c r="Q13" s="33"/>
    </row>
    <row r="14" spans="1:17" ht="12.75">
      <c r="A14" s="3"/>
      <c r="B14" s="29" t="s">
        <v>21</v>
      </c>
      <c r="C14" s="63">
        <v>1948179</v>
      </c>
      <c r="D14" s="64">
        <v>750000</v>
      </c>
      <c r="E14" s="65">
        <f t="shared" si="0"/>
        <v>-1198179</v>
      </c>
      <c r="F14" s="63">
        <v>1521470</v>
      </c>
      <c r="G14" s="64">
        <v>750000</v>
      </c>
      <c r="H14" s="65">
        <f t="shared" si="1"/>
        <v>-771470</v>
      </c>
      <c r="I14" s="65">
        <v>770000</v>
      </c>
      <c r="J14" s="30">
        <f t="shared" si="2"/>
        <v>-61.50251080624521</v>
      </c>
      <c r="K14" s="31">
        <f t="shared" si="3"/>
        <v>-50.70556764182008</v>
      </c>
      <c r="L14" s="84">
        <v>437621773</v>
      </c>
      <c r="M14" s="85">
        <v>448775869</v>
      </c>
      <c r="N14" s="32">
        <f t="shared" si="4"/>
        <v>-0.2737932785624905</v>
      </c>
      <c r="O14" s="31">
        <f t="shared" si="5"/>
        <v>-0.17190541053801625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437621773</v>
      </c>
      <c r="M15" s="85">
        <v>448775869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437621773</v>
      </c>
      <c r="M16" s="85">
        <v>448775869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203199600</v>
      </c>
      <c r="D17" s="64">
        <v>203450504</v>
      </c>
      <c r="E17" s="65">
        <f t="shared" si="0"/>
        <v>250904</v>
      </c>
      <c r="F17" s="63">
        <v>214142839</v>
      </c>
      <c r="G17" s="64">
        <v>201473655</v>
      </c>
      <c r="H17" s="65">
        <f t="shared" si="1"/>
        <v>-12669184</v>
      </c>
      <c r="I17" s="65">
        <v>203263620</v>
      </c>
      <c r="J17" s="42">
        <f t="shared" si="2"/>
        <v>0.1234766210169705</v>
      </c>
      <c r="K17" s="31">
        <f t="shared" si="3"/>
        <v>-5.91623052125502</v>
      </c>
      <c r="L17" s="88">
        <v>437621773</v>
      </c>
      <c r="M17" s="85">
        <v>448775869</v>
      </c>
      <c r="N17" s="32">
        <f t="shared" si="4"/>
        <v>0.057333527598499995</v>
      </c>
      <c r="O17" s="31">
        <f t="shared" si="5"/>
        <v>-2.823053750245203</v>
      </c>
      <c r="P17" s="6"/>
      <c r="Q17" s="33"/>
    </row>
    <row r="18" spans="1:17" ht="16.5">
      <c r="A18" s="3"/>
      <c r="B18" s="34" t="s">
        <v>24</v>
      </c>
      <c r="C18" s="66">
        <f>SUM(C13:C17)</f>
        <v>447962908</v>
      </c>
      <c r="D18" s="67">
        <v>437621773</v>
      </c>
      <c r="E18" s="68">
        <f t="shared" si="0"/>
        <v>-10341135</v>
      </c>
      <c r="F18" s="66">
        <f>SUM(F13:F17)</f>
        <v>471453697</v>
      </c>
      <c r="G18" s="67">
        <v>448775869</v>
      </c>
      <c r="H18" s="68">
        <f t="shared" si="1"/>
        <v>-22677828</v>
      </c>
      <c r="I18" s="68">
        <v>462643080</v>
      </c>
      <c r="J18" s="43">
        <f t="shared" si="2"/>
        <v>-2.3084801922930636</v>
      </c>
      <c r="K18" s="36">
        <f t="shared" si="3"/>
        <v>-4.810191996436927</v>
      </c>
      <c r="L18" s="89">
        <v>437621773</v>
      </c>
      <c r="M18" s="87">
        <v>448775869</v>
      </c>
      <c r="N18" s="37">
        <f t="shared" si="4"/>
        <v>-2.363030278203274</v>
      </c>
      <c r="O18" s="36">
        <f t="shared" si="5"/>
        <v>-5.053263681608514</v>
      </c>
      <c r="P18" s="6"/>
      <c r="Q18" s="38"/>
    </row>
    <row r="19" spans="1:17" ht="16.5">
      <c r="A19" s="44"/>
      <c r="B19" s="45" t="s">
        <v>25</v>
      </c>
      <c r="C19" s="72">
        <f>C11-C18</f>
        <v>-2000086</v>
      </c>
      <c r="D19" s="73">
        <v>-3446922</v>
      </c>
      <c r="E19" s="74">
        <f t="shared" si="0"/>
        <v>-1446836</v>
      </c>
      <c r="F19" s="75">
        <f>F11-F18</f>
        <v>-1999993</v>
      </c>
      <c r="G19" s="76">
        <v>-6521879</v>
      </c>
      <c r="H19" s="77">
        <f t="shared" si="1"/>
        <v>-4521886</v>
      </c>
      <c r="I19" s="77">
        <v>-7836640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29890971</v>
      </c>
      <c r="M22" s="85">
        <v>23758100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22131100</v>
      </c>
      <c r="D23" s="64">
        <v>28157871</v>
      </c>
      <c r="E23" s="65">
        <f t="shared" si="0"/>
        <v>6026771</v>
      </c>
      <c r="F23" s="63">
        <v>17831900</v>
      </c>
      <c r="G23" s="64">
        <v>21951900</v>
      </c>
      <c r="H23" s="65">
        <f t="shared" si="1"/>
        <v>4120000</v>
      </c>
      <c r="I23" s="65">
        <v>22430000</v>
      </c>
      <c r="J23" s="30">
        <f t="shared" si="2"/>
        <v>27.23213486903046</v>
      </c>
      <c r="K23" s="31">
        <f t="shared" si="3"/>
        <v>23.104660748433986</v>
      </c>
      <c r="L23" s="84">
        <v>29890971</v>
      </c>
      <c r="M23" s="85">
        <v>23758100</v>
      </c>
      <c r="N23" s="32">
        <f t="shared" si="4"/>
        <v>20.162513288711832</v>
      </c>
      <c r="O23" s="31">
        <f t="shared" si="5"/>
        <v>17.341454072505798</v>
      </c>
      <c r="P23" s="6"/>
      <c r="Q23" s="33"/>
    </row>
    <row r="24" spans="1:17" ht="12.75">
      <c r="A24" s="7"/>
      <c r="B24" s="29" t="s">
        <v>29</v>
      </c>
      <c r="C24" s="63">
        <v>11700000</v>
      </c>
      <c r="D24" s="64">
        <v>1733100</v>
      </c>
      <c r="E24" s="65">
        <f t="shared" si="0"/>
        <v>-9966900</v>
      </c>
      <c r="F24" s="63">
        <v>1857900</v>
      </c>
      <c r="G24" s="64">
        <v>1806200</v>
      </c>
      <c r="H24" s="65">
        <f t="shared" si="1"/>
        <v>-51700</v>
      </c>
      <c r="I24" s="65">
        <v>617900</v>
      </c>
      <c r="J24" s="30">
        <f t="shared" si="2"/>
        <v>-85.18717948717949</v>
      </c>
      <c r="K24" s="31">
        <f t="shared" si="3"/>
        <v>-2.782711663706335</v>
      </c>
      <c r="L24" s="84">
        <v>29890971</v>
      </c>
      <c r="M24" s="85">
        <v>23758100</v>
      </c>
      <c r="N24" s="32">
        <f t="shared" si="4"/>
        <v>-33.34418276341709</v>
      </c>
      <c r="O24" s="31">
        <f t="shared" si="5"/>
        <v>-0.21760999406518197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29890971</v>
      </c>
      <c r="M25" s="85">
        <v>23758100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33831100</v>
      </c>
      <c r="D26" s="67">
        <v>29890971</v>
      </c>
      <c r="E26" s="68">
        <f t="shared" si="0"/>
        <v>-3940129</v>
      </c>
      <c r="F26" s="66">
        <f>SUM(F22:F24)</f>
        <v>19689800</v>
      </c>
      <c r="G26" s="67">
        <v>23758100</v>
      </c>
      <c r="H26" s="68">
        <f t="shared" si="1"/>
        <v>4068300</v>
      </c>
      <c r="I26" s="68">
        <v>23047900</v>
      </c>
      <c r="J26" s="43">
        <f t="shared" si="2"/>
        <v>-11.646470259613197</v>
      </c>
      <c r="K26" s="36">
        <f t="shared" si="3"/>
        <v>20.661967109874148</v>
      </c>
      <c r="L26" s="89">
        <v>29890971</v>
      </c>
      <c r="M26" s="87">
        <v>23758100</v>
      </c>
      <c r="N26" s="37">
        <f t="shared" si="4"/>
        <v>-13.181669474705254</v>
      </c>
      <c r="O26" s="36">
        <f t="shared" si="5"/>
        <v>17.123844078440616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29890971</v>
      </c>
      <c r="M28" s="85">
        <v>23758100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29890971</v>
      </c>
      <c r="M29" s="85">
        <v>23758100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29890971</v>
      </c>
      <c r="M30" s="85">
        <v>23758100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200000</v>
      </c>
      <c r="D31" s="64">
        <v>0</v>
      </c>
      <c r="E31" s="65">
        <f t="shared" si="0"/>
        <v>-200000</v>
      </c>
      <c r="F31" s="63">
        <v>100000</v>
      </c>
      <c r="G31" s="64">
        <v>0</v>
      </c>
      <c r="H31" s="65">
        <f t="shared" si="1"/>
        <v>-100000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29890971</v>
      </c>
      <c r="M31" s="85">
        <v>23758100</v>
      </c>
      <c r="N31" s="32">
        <f t="shared" si="4"/>
        <v>-0.669098370875941</v>
      </c>
      <c r="O31" s="31">
        <f t="shared" si="5"/>
        <v>-0.4209090794297524</v>
      </c>
      <c r="P31" s="6"/>
      <c r="Q31" s="33"/>
    </row>
    <row r="32" spans="1:17" ht="12.75">
      <c r="A32" s="7"/>
      <c r="B32" s="29" t="s">
        <v>36</v>
      </c>
      <c r="C32" s="63">
        <v>33631100</v>
      </c>
      <c r="D32" s="64">
        <v>29890971</v>
      </c>
      <c r="E32" s="65">
        <f t="shared" si="0"/>
        <v>-3740129</v>
      </c>
      <c r="F32" s="63">
        <v>19589800</v>
      </c>
      <c r="G32" s="64">
        <v>23758100</v>
      </c>
      <c r="H32" s="65">
        <f t="shared" si="1"/>
        <v>4168300</v>
      </c>
      <c r="I32" s="65">
        <v>23047900</v>
      </c>
      <c r="J32" s="30">
        <f t="shared" si="2"/>
        <v>-11.121042725334586</v>
      </c>
      <c r="K32" s="31">
        <f t="shared" si="3"/>
        <v>21.27790993272009</v>
      </c>
      <c r="L32" s="84">
        <v>29890971</v>
      </c>
      <c r="M32" s="85">
        <v>23758100</v>
      </c>
      <c r="N32" s="32">
        <f t="shared" si="4"/>
        <v>-12.512571103829314</v>
      </c>
      <c r="O32" s="31">
        <f t="shared" si="5"/>
        <v>17.544753157870367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33831100</v>
      </c>
      <c r="D33" s="82">
        <v>29890971</v>
      </c>
      <c r="E33" s="83">
        <f t="shared" si="0"/>
        <v>-3940129</v>
      </c>
      <c r="F33" s="81">
        <f>SUM(F28:F32)</f>
        <v>19689800</v>
      </c>
      <c r="G33" s="82">
        <v>23758100</v>
      </c>
      <c r="H33" s="83">
        <f t="shared" si="1"/>
        <v>4068300</v>
      </c>
      <c r="I33" s="83">
        <v>23047900</v>
      </c>
      <c r="J33" s="58">
        <f t="shared" si="2"/>
        <v>-11.646470259613197</v>
      </c>
      <c r="K33" s="59">
        <f t="shared" si="3"/>
        <v>20.661967109874148</v>
      </c>
      <c r="L33" s="96">
        <v>29890971</v>
      </c>
      <c r="M33" s="97">
        <v>23758100</v>
      </c>
      <c r="N33" s="60">
        <f t="shared" si="4"/>
        <v>-13.181669474705254</v>
      </c>
      <c r="O33" s="59">
        <f t="shared" si="5"/>
        <v>17.123844078440616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116229320</v>
      </c>
      <c r="D8" s="64">
        <v>116980258</v>
      </c>
      <c r="E8" s="65">
        <f>($D8-$C8)</f>
        <v>750938</v>
      </c>
      <c r="F8" s="63">
        <v>123203081</v>
      </c>
      <c r="G8" s="64">
        <v>123999072</v>
      </c>
      <c r="H8" s="65">
        <f>($G8-$F8)</f>
        <v>795991</v>
      </c>
      <c r="I8" s="65">
        <v>131439017</v>
      </c>
      <c r="J8" s="30">
        <f>IF($C8=0,0,($E8/$C8)*100)</f>
        <v>0.646083105364464</v>
      </c>
      <c r="K8" s="31">
        <f>IF($F8=0,0,($H8/$F8)*100)</f>
        <v>0.6460804336540902</v>
      </c>
      <c r="L8" s="84">
        <v>592893752</v>
      </c>
      <c r="M8" s="85">
        <v>622279552</v>
      </c>
      <c r="N8" s="32">
        <f>IF($L8=0,0,($E8/$L8)*100)</f>
        <v>0.12665641988414814</v>
      </c>
      <c r="O8" s="31">
        <f>IF($M8=0,0,($H8/$M8)*100)</f>
        <v>0.12791533924611426</v>
      </c>
      <c r="P8" s="6"/>
      <c r="Q8" s="33"/>
    </row>
    <row r="9" spans="1:17" ht="12.75">
      <c r="A9" s="3"/>
      <c r="B9" s="29" t="s">
        <v>16</v>
      </c>
      <c r="C9" s="63">
        <v>248493222</v>
      </c>
      <c r="D9" s="64">
        <v>250327679</v>
      </c>
      <c r="E9" s="65">
        <f>($D9-$C9)</f>
        <v>1834457</v>
      </c>
      <c r="F9" s="63">
        <v>263402817</v>
      </c>
      <c r="G9" s="64">
        <v>265347341</v>
      </c>
      <c r="H9" s="65">
        <f>($G9-$F9)</f>
        <v>1944524</v>
      </c>
      <c r="I9" s="65">
        <v>281268179</v>
      </c>
      <c r="J9" s="30">
        <f>IF($C9=0,0,($E9/$C9)*100)</f>
        <v>0.7382322082008338</v>
      </c>
      <c r="K9" s="31">
        <f>IF($F9=0,0,($H9/$F9)*100)</f>
        <v>0.7382320440407439</v>
      </c>
      <c r="L9" s="84">
        <v>592893752</v>
      </c>
      <c r="M9" s="85">
        <v>622279552</v>
      </c>
      <c r="N9" s="32">
        <f>IF($L9=0,0,($E9/$L9)*100)</f>
        <v>0.3094073759104144</v>
      </c>
      <c r="O9" s="31">
        <f>IF($M9=0,0,($H9/$M9)*100)</f>
        <v>0.31248399433185936</v>
      </c>
      <c r="P9" s="6"/>
      <c r="Q9" s="33"/>
    </row>
    <row r="10" spans="1:17" ht="12.75">
      <c r="A10" s="3"/>
      <c r="B10" s="29" t="s">
        <v>17</v>
      </c>
      <c r="C10" s="63">
        <v>212372374</v>
      </c>
      <c r="D10" s="64">
        <v>225585815</v>
      </c>
      <c r="E10" s="65">
        <f aca="true" t="shared" si="0" ref="E10:E33">($D10-$C10)</f>
        <v>13213441</v>
      </c>
      <c r="F10" s="63">
        <v>212987457</v>
      </c>
      <c r="G10" s="64">
        <v>232933139</v>
      </c>
      <c r="H10" s="65">
        <f aca="true" t="shared" si="1" ref="H10:H33">($G10-$F10)</f>
        <v>19945682</v>
      </c>
      <c r="I10" s="65">
        <v>247324605</v>
      </c>
      <c r="J10" s="30">
        <f aca="true" t="shared" si="2" ref="J10:J33">IF($C10=0,0,($E10/$C10)*100)</f>
        <v>6.221826667530684</v>
      </c>
      <c r="K10" s="31">
        <f aca="true" t="shared" si="3" ref="K10:K33">IF($F10=0,0,($H10/$F10)*100)</f>
        <v>9.364721416435334</v>
      </c>
      <c r="L10" s="84">
        <v>592893752</v>
      </c>
      <c r="M10" s="85">
        <v>622279552</v>
      </c>
      <c r="N10" s="32">
        <f aca="true" t="shared" si="4" ref="N10:N33">IF($L10=0,0,($E10/$L10)*100)</f>
        <v>2.2286355616714273</v>
      </c>
      <c r="O10" s="31">
        <f aca="true" t="shared" si="5" ref="O10:O33">IF($M10=0,0,($H10/$M10)*100)</f>
        <v>3.205260712150156</v>
      </c>
      <c r="P10" s="6"/>
      <c r="Q10" s="33"/>
    </row>
    <row r="11" spans="1:17" ht="16.5">
      <c r="A11" s="7"/>
      <c r="B11" s="34" t="s">
        <v>18</v>
      </c>
      <c r="C11" s="66">
        <f>SUM(C8:C10)</f>
        <v>577094916</v>
      </c>
      <c r="D11" s="67">
        <v>592893752</v>
      </c>
      <c r="E11" s="68">
        <f t="shared" si="0"/>
        <v>15798836</v>
      </c>
      <c r="F11" s="66">
        <f>SUM(F8:F10)</f>
        <v>599593355</v>
      </c>
      <c r="G11" s="67">
        <v>622279552</v>
      </c>
      <c r="H11" s="68">
        <f t="shared" si="1"/>
        <v>22686197</v>
      </c>
      <c r="I11" s="68">
        <v>660031801</v>
      </c>
      <c r="J11" s="35">
        <f t="shared" si="2"/>
        <v>2.7376494857216866</v>
      </c>
      <c r="K11" s="36">
        <f t="shared" si="3"/>
        <v>3.783597134761442</v>
      </c>
      <c r="L11" s="86">
        <v>592893752</v>
      </c>
      <c r="M11" s="87">
        <v>622279552</v>
      </c>
      <c r="N11" s="37">
        <f t="shared" si="4"/>
        <v>2.66469935746599</v>
      </c>
      <c r="O11" s="36">
        <f t="shared" si="5"/>
        <v>3.6456600457281296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244078794</v>
      </c>
      <c r="D13" s="64">
        <v>243888096</v>
      </c>
      <c r="E13" s="65">
        <f t="shared" si="0"/>
        <v>-190698</v>
      </c>
      <c r="F13" s="63">
        <v>258683191</v>
      </c>
      <c r="G13" s="64">
        <v>255723159</v>
      </c>
      <c r="H13" s="65">
        <f t="shared" si="1"/>
        <v>-2960032</v>
      </c>
      <c r="I13" s="65">
        <v>271028396</v>
      </c>
      <c r="J13" s="30">
        <f t="shared" si="2"/>
        <v>-0.07812968790725834</v>
      </c>
      <c r="K13" s="31">
        <f t="shared" si="3"/>
        <v>-1.144269169000625</v>
      </c>
      <c r="L13" s="84">
        <v>613736233</v>
      </c>
      <c r="M13" s="85">
        <v>642226951</v>
      </c>
      <c r="N13" s="32">
        <f t="shared" si="4"/>
        <v>-0.031071654197088933</v>
      </c>
      <c r="O13" s="31">
        <f t="shared" si="5"/>
        <v>-0.46090124299377155</v>
      </c>
      <c r="P13" s="6"/>
      <c r="Q13" s="33"/>
    </row>
    <row r="14" spans="1:17" ht="12.75">
      <c r="A14" s="3"/>
      <c r="B14" s="29" t="s">
        <v>21</v>
      </c>
      <c r="C14" s="63">
        <v>57789145</v>
      </c>
      <c r="D14" s="64">
        <v>79577394</v>
      </c>
      <c r="E14" s="65">
        <f t="shared" si="0"/>
        <v>21788249</v>
      </c>
      <c r="F14" s="63">
        <v>57789145</v>
      </c>
      <c r="G14" s="64">
        <v>84352037</v>
      </c>
      <c r="H14" s="65">
        <f t="shared" si="1"/>
        <v>26562892</v>
      </c>
      <c r="I14" s="65">
        <v>89413159</v>
      </c>
      <c r="J14" s="30">
        <f t="shared" si="2"/>
        <v>37.703013256209275</v>
      </c>
      <c r="K14" s="31">
        <f t="shared" si="3"/>
        <v>45.96519294410741</v>
      </c>
      <c r="L14" s="84">
        <v>613736233</v>
      </c>
      <c r="M14" s="85">
        <v>642226951</v>
      </c>
      <c r="N14" s="32">
        <f t="shared" si="4"/>
        <v>3.5500998358035676</v>
      </c>
      <c r="O14" s="31">
        <f t="shared" si="5"/>
        <v>4.136059995401844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613736233</v>
      </c>
      <c r="M15" s="85">
        <v>642226951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89607419</v>
      </c>
      <c r="D16" s="64">
        <v>99883639</v>
      </c>
      <c r="E16" s="65">
        <f t="shared" si="0"/>
        <v>10276220</v>
      </c>
      <c r="F16" s="63">
        <v>94983865</v>
      </c>
      <c r="G16" s="64">
        <v>105876657</v>
      </c>
      <c r="H16" s="65">
        <f t="shared" si="1"/>
        <v>10892792</v>
      </c>
      <c r="I16" s="65">
        <v>112229256</v>
      </c>
      <c r="J16" s="30">
        <f t="shared" si="2"/>
        <v>11.468045966149297</v>
      </c>
      <c r="K16" s="31">
        <f t="shared" si="3"/>
        <v>11.4680445989432</v>
      </c>
      <c r="L16" s="84">
        <v>613736233</v>
      </c>
      <c r="M16" s="85">
        <v>642226951</v>
      </c>
      <c r="N16" s="32">
        <f t="shared" si="4"/>
        <v>1.6743707552948077</v>
      </c>
      <c r="O16" s="31">
        <f t="shared" si="5"/>
        <v>1.696096992354343</v>
      </c>
      <c r="P16" s="6"/>
      <c r="Q16" s="33"/>
    </row>
    <row r="17" spans="1:17" ht="12.75">
      <c r="A17" s="3"/>
      <c r="B17" s="29" t="s">
        <v>23</v>
      </c>
      <c r="C17" s="63">
        <v>202336520</v>
      </c>
      <c r="D17" s="64">
        <v>190387104</v>
      </c>
      <c r="E17" s="65">
        <f t="shared" si="0"/>
        <v>-11949416</v>
      </c>
      <c r="F17" s="63">
        <v>198382868</v>
      </c>
      <c r="G17" s="64">
        <v>196275098</v>
      </c>
      <c r="H17" s="65">
        <f t="shared" si="1"/>
        <v>-2107770</v>
      </c>
      <c r="I17" s="65">
        <v>207597084</v>
      </c>
      <c r="J17" s="42">
        <f t="shared" si="2"/>
        <v>-5.90571390671343</v>
      </c>
      <c r="K17" s="31">
        <f t="shared" si="3"/>
        <v>-1.062475818224384</v>
      </c>
      <c r="L17" s="88">
        <v>613736233</v>
      </c>
      <c r="M17" s="85">
        <v>642226951</v>
      </c>
      <c r="N17" s="32">
        <f t="shared" si="4"/>
        <v>-1.9469953633974222</v>
      </c>
      <c r="O17" s="31">
        <f t="shared" si="5"/>
        <v>-0.3281970644050408</v>
      </c>
      <c r="P17" s="6"/>
      <c r="Q17" s="33"/>
    </row>
    <row r="18" spans="1:17" ht="16.5">
      <c r="A18" s="3"/>
      <c r="B18" s="34" t="s">
        <v>24</v>
      </c>
      <c r="C18" s="66">
        <f>SUM(C13:C17)</f>
        <v>593811878</v>
      </c>
      <c r="D18" s="67">
        <v>613736233</v>
      </c>
      <c r="E18" s="68">
        <f t="shared" si="0"/>
        <v>19924355</v>
      </c>
      <c r="F18" s="66">
        <f>SUM(F13:F17)</f>
        <v>609839069</v>
      </c>
      <c r="G18" s="67">
        <v>642226951</v>
      </c>
      <c r="H18" s="68">
        <f t="shared" si="1"/>
        <v>32387882</v>
      </c>
      <c r="I18" s="68">
        <v>680267895</v>
      </c>
      <c r="J18" s="43">
        <f t="shared" si="2"/>
        <v>3.3553311643254125</v>
      </c>
      <c r="K18" s="36">
        <f t="shared" si="3"/>
        <v>5.310889978418224</v>
      </c>
      <c r="L18" s="89">
        <v>613736233</v>
      </c>
      <c r="M18" s="87">
        <v>642226951</v>
      </c>
      <c r="N18" s="37">
        <f t="shared" si="4"/>
        <v>3.2464035735038634</v>
      </c>
      <c r="O18" s="36">
        <f t="shared" si="5"/>
        <v>5.043058680357374</v>
      </c>
      <c r="P18" s="6"/>
      <c r="Q18" s="38"/>
    </row>
    <row r="19" spans="1:17" ht="16.5">
      <c r="A19" s="44"/>
      <c r="B19" s="45" t="s">
        <v>25</v>
      </c>
      <c r="C19" s="72">
        <f>C11-C18</f>
        <v>-16716962</v>
      </c>
      <c r="D19" s="73">
        <v>-20842481</v>
      </c>
      <c r="E19" s="74">
        <f t="shared" si="0"/>
        <v>-4125519</v>
      </c>
      <c r="F19" s="75">
        <f>F11-F18</f>
        <v>-10245714</v>
      </c>
      <c r="G19" s="76">
        <v>-19947399</v>
      </c>
      <c r="H19" s="77">
        <f t="shared" si="1"/>
        <v>-9701685</v>
      </c>
      <c r="I19" s="77">
        <v>-20236094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9395652</v>
      </c>
      <c r="D22" s="64">
        <v>53621787</v>
      </c>
      <c r="E22" s="65">
        <f t="shared" si="0"/>
        <v>44226135</v>
      </c>
      <c r="F22" s="63">
        <v>10473220</v>
      </c>
      <c r="G22" s="64">
        <v>31123738</v>
      </c>
      <c r="H22" s="65">
        <f t="shared" si="1"/>
        <v>20650518</v>
      </c>
      <c r="I22" s="65">
        <v>25897283</v>
      </c>
      <c r="J22" s="30">
        <f t="shared" si="2"/>
        <v>470.70852560311937</v>
      </c>
      <c r="K22" s="31">
        <f t="shared" si="3"/>
        <v>197.17448883915358</v>
      </c>
      <c r="L22" s="84">
        <v>138660382</v>
      </c>
      <c r="M22" s="85">
        <v>112696737</v>
      </c>
      <c r="N22" s="32">
        <f t="shared" si="4"/>
        <v>31.89529291791508</v>
      </c>
      <c r="O22" s="31">
        <f t="shared" si="5"/>
        <v>18.323971527232416</v>
      </c>
      <c r="P22" s="6"/>
      <c r="Q22" s="33"/>
    </row>
    <row r="23" spans="1:17" ht="12.75">
      <c r="A23" s="7"/>
      <c r="B23" s="29" t="s">
        <v>28</v>
      </c>
      <c r="C23" s="63">
        <v>11500659</v>
      </c>
      <c r="D23" s="64">
        <v>20625621</v>
      </c>
      <c r="E23" s="65">
        <f t="shared" si="0"/>
        <v>9124962</v>
      </c>
      <c r="F23" s="63">
        <v>16956060</v>
      </c>
      <c r="G23" s="64">
        <v>22478304</v>
      </c>
      <c r="H23" s="65">
        <f t="shared" si="1"/>
        <v>5522244</v>
      </c>
      <c r="I23" s="65">
        <v>16876740</v>
      </c>
      <c r="J23" s="30">
        <f t="shared" si="2"/>
        <v>79.34294895622938</v>
      </c>
      <c r="K23" s="31">
        <f t="shared" si="3"/>
        <v>32.56796685078963</v>
      </c>
      <c r="L23" s="84">
        <v>138660382</v>
      </c>
      <c r="M23" s="85">
        <v>112696737</v>
      </c>
      <c r="N23" s="32">
        <f t="shared" si="4"/>
        <v>6.580799698070932</v>
      </c>
      <c r="O23" s="31">
        <f t="shared" si="5"/>
        <v>4.900092182793189</v>
      </c>
      <c r="P23" s="6"/>
      <c r="Q23" s="33"/>
    </row>
    <row r="24" spans="1:17" ht="12.75">
      <c r="A24" s="7"/>
      <c r="B24" s="29" t="s">
        <v>29</v>
      </c>
      <c r="C24" s="63">
        <v>42902000</v>
      </c>
      <c r="D24" s="64">
        <v>64412974</v>
      </c>
      <c r="E24" s="65">
        <f t="shared" si="0"/>
        <v>21510974</v>
      </c>
      <c r="F24" s="63">
        <v>71667000</v>
      </c>
      <c r="G24" s="64">
        <v>59094695</v>
      </c>
      <c r="H24" s="65">
        <f t="shared" si="1"/>
        <v>-12572305</v>
      </c>
      <c r="I24" s="65">
        <v>56016260</v>
      </c>
      <c r="J24" s="30">
        <f t="shared" si="2"/>
        <v>50.13979301664258</v>
      </c>
      <c r="K24" s="31">
        <f t="shared" si="3"/>
        <v>-17.54266956897875</v>
      </c>
      <c r="L24" s="84">
        <v>138660382</v>
      </c>
      <c r="M24" s="85">
        <v>112696737</v>
      </c>
      <c r="N24" s="32">
        <f t="shared" si="4"/>
        <v>15.513424735841271</v>
      </c>
      <c r="O24" s="31">
        <f t="shared" si="5"/>
        <v>-11.155873128784553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138660382</v>
      </c>
      <c r="M25" s="85">
        <v>112696737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63798311</v>
      </c>
      <c r="D26" s="67">
        <v>138660382</v>
      </c>
      <c r="E26" s="68">
        <f t="shared" si="0"/>
        <v>74862071</v>
      </c>
      <c r="F26" s="66">
        <f>SUM(F22:F24)</f>
        <v>99096280</v>
      </c>
      <c r="G26" s="67">
        <v>112696737</v>
      </c>
      <c r="H26" s="68">
        <f t="shared" si="1"/>
        <v>13600457</v>
      </c>
      <c r="I26" s="68">
        <v>98790283</v>
      </c>
      <c r="J26" s="43">
        <f t="shared" si="2"/>
        <v>117.34177570939144</v>
      </c>
      <c r="K26" s="36">
        <f t="shared" si="3"/>
        <v>13.724487942433358</v>
      </c>
      <c r="L26" s="89">
        <v>138660382</v>
      </c>
      <c r="M26" s="87">
        <v>112696737</v>
      </c>
      <c r="N26" s="37">
        <f t="shared" si="4"/>
        <v>53.98951735182729</v>
      </c>
      <c r="O26" s="36">
        <f t="shared" si="5"/>
        <v>12.068190581241051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13302293</v>
      </c>
      <c r="D28" s="64">
        <v>23599481</v>
      </c>
      <c r="E28" s="65">
        <f t="shared" si="0"/>
        <v>10297188</v>
      </c>
      <c r="F28" s="63">
        <v>28784610</v>
      </c>
      <c r="G28" s="64">
        <v>9369907</v>
      </c>
      <c r="H28" s="65">
        <f t="shared" si="1"/>
        <v>-19414703</v>
      </c>
      <c r="I28" s="65">
        <v>12502098</v>
      </c>
      <c r="J28" s="30">
        <f t="shared" si="2"/>
        <v>77.40912036744342</v>
      </c>
      <c r="K28" s="31">
        <f t="shared" si="3"/>
        <v>-67.44820582943454</v>
      </c>
      <c r="L28" s="84">
        <v>138660382</v>
      </c>
      <c r="M28" s="85">
        <v>112696737</v>
      </c>
      <c r="N28" s="32">
        <f t="shared" si="4"/>
        <v>7.4261933015589126</v>
      </c>
      <c r="O28" s="31">
        <f t="shared" si="5"/>
        <v>-17.22738698281921</v>
      </c>
      <c r="P28" s="6"/>
      <c r="Q28" s="33"/>
    </row>
    <row r="29" spans="1:17" ht="12.75">
      <c r="A29" s="7"/>
      <c r="B29" s="29" t="s">
        <v>33</v>
      </c>
      <c r="C29" s="63">
        <v>9225652</v>
      </c>
      <c r="D29" s="64">
        <v>14695246</v>
      </c>
      <c r="E29" s="65">
        <f t="shared" si="0"/>
        <v>5469594</v>
      </c>
      <c r="F29" s="63">
        <v>10320869</v>
      </c>
      <c r="G29" s="64">
        <v>17800869</v>
      </c>
      <c r="H29" s="65">
        <f t="shared" si="1"/>
        <v>7480000</v>
      </c>
      <c r="I29" s="65">
        <v>10100000</v>
      </c>
      <c r="J29" s="30">
        <f t="shared" si="2"/>
        <v>59.286801626595064</v>
      </c>
      <c r="K29" s="31">
        <f t="shared" si="3"/>
        <v>72.47451740740048</v>
      </c>
      <c r="L29" s="84">
        <v>138660382</v>
      </c>
      <c r="M29" s="85">
        <v>112696737</v>
      </c>
      <c r="N29" s="32">
        <f t="shared" si="4"/>
        <v>3.9445975275042873</v>
      </c>
      <c r="O29" s="31">
        <f t="shared" si="5"/>
        <v>6.637281787493102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138660382</v>
      </c>
      <c r="M30" s="85">
        <v>112696737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10589910</v>
      </c>
      <c r="D31" s="64">
        <v>35858083</v>
      </c>
      <c r="E31" s="65">
        <f t="shared" si="0"/>
        <v>25268173</v>
      </c>
      <c r="F31" s="63">
        <v>21090000</v>
      </c>
      <c r="G31" s="64">
        <v>13750000</v>
      </c>
      <c r="H31" s="65">
        <f t="shared" si="1"/>
        <v>-7340000</v>
      </c>
      <c r="I31" s="65">
        <v>13750000</v>
      </c>
      <c r="J31" s="30">
        <f t="shared" si="2"/>
        <v>238.60611657700582</v>
      </c>
      <c r="K31" s="31">
        <f t="shared" si="3"/>
        <v>-34.80322427690849</v>
      </c>
      <c r="L31" s="84">
        <v>138660382</v>
      </c>
      <c r="M31" s="85">
        <v>112696737</v>
      </c>
      <c r="N31" s="32">
        <f t="shared" si="4"/>
        <v>18.223066052133046</v>
      </c>
      <c r="O31" s="31">
        <f t="shared" si="5"/>
        <v>-6.513054588261948</v>
      </c>
      <c r="P31" s="6"/>
      <c r="Q31" s="33"/>
    </row>
    <row r="32" spans="1:17" ht="12.75">
      <c r="A32" s="7"/>
      <c r="B32" s="29" t="s">
        <v>36</v>
      </c>
      <c r="C32" s="63">
        <v>30680456</v>
      </c>
      <c r="D32" s="64">
        <v>64507572</v>
      </c>
      <c r="E32" s="65">
        <f t="shared" si="0"/>
        <v>33827116</v>
      </c>
      <c r="F32" s="63">
        <v>38900801</v>
      </c>
      <c r="G32" s="64">
        <v>71775961</v>
      </c>
      <c r="H32" s="65">
        <f t="shared" si="1"/>
        <v>32875160</v>
      </c>
      <c r="I32" s="65">
        <v>62438185</v>
      </c>
      <c r="J32" s="30">
        <f t="shared" si="2"/>
        <v>110.25623608723416</v>
      </c>
      <c r="K32" s="31">
        <f t="shared" si="3"/>
        <v>84.51023926216841</v>
      </c>
      <c r="L32" s="84">
        <v>138660382</v>
      </c>
      <c r="M32" s="85">
        <v>112696737</v>
      </c>
      <c r="N32" s="32">
        <f t="shared" si="4"/>
        <v>24.395660470631043</v>
      </c>
      <c r="O32" s="31">
        <f t="shared" si="5"/>
        <v>29.171350364829106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63798311</v>
      </c>
      <c r="D33" s="82">
        <v>138660382</v>
      </c>
      <c r="E33" s="83">
        <f t="shared" si="0"/>
        <v>74862071</v>
      </c>
      <c r="F33" s="81">
        <f>SUM(F28:F32)</f>
        <v>99096280</v>
      </c>
      <c r="G33" s="82">
        <v>112696737</v>
      </c>
      <c r="H33" s="83">
        <f t="shared" si="1"/>
        <v>13600457</v>
      </c>
      <c r="I33" s="83">
        <v>98790283</v>
      </c>
      <c r="J33" s="58">
        <f t="shared" si="2"/>
        <v>117.34177570939144</v>
      </c>
      <c r="K33" s="59">
        <f t="shared" si="3"/>
        <v>13.724487942433358</v>
      </c>
      <c r="L33" s="96">
        <v>138660382</v>
      </c>
      <c r="M33" s="97">
        <v>112696737</v>
      </c>
      <c r="N33" s="60">
        <f t="shared" si="4"/>
        <v>53.98951735182729</v>
      </c>
      <c r="O33" s="59">
        <f t="shared" si="5"/>
        <v>12.068190581241051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256668800</v>
      </c>
      <c r="D8" s="64">
        <v>262550976</v>
      </c>
      <c r="E8" s="65">
        <f>($D8-$C8)</f>
        <v>5882176</v>
      </c>
      <c r="F8" s="63">
        <v>273472759</v>
      </c>
      <c r="G8" s="64">
        <v>275225976</v>
      </c>
      <c r="H8" s="65">
        <f>($G8-$F8)</f>
        <v>1753217</v>
      </c>
      <c r="I8" s="65">
        <v>288401976</v>
      </c>
      <c r="J8" s="30">
        <f>IF($C8=0,0,($E8/$C8)*100)</f>
        <v>2.291737834906307</v>
      </c>
      <c r="K8" s="31">
        <f>IF($F8=0,0,($H8/$F8)*100)</f>
        <v>0.6410938356021048</v>
      </c>
      <c r="L8" s="84">
        <v>1255185475</v>
      </c>
      <c r="M8" s="85">
        <v>1319475526</v>
      </c>
      <c r="N8" s="32">
        <f>IF($L8=0,0,($E8/$L8)*100)</f>
        <v>0.46863002457863845</v>
      </c>
      <c r="O8" s="31">
        <f>IF($M8=0,0,($H8/$M8)*100)</f>
        <v>0.13287226367243737</v>
      </c>
      <c r="P8" s="6"/>
      <c r="Q8" s="33"/>
    </row>
    <row r="9" spans="1:17" ht="12.75">
      <c r="A9" s="3"/>
      <c r="B9" s="29" t="s">
        <v>16</v>
      </c>
      <c r="C9" s="63">
        <v>753184819</v>
      </c>
      <c r="D9" s="64">
        <v>663208769</v>
      </c>
      <c r="E9" s="65">
        <f>($D9-$C9)</f>
        <v>-89976050</v>
      </c>
      <c r="F9" s="63">
        <v>845044732</v>
      </c>
      <c r="G9" s="64">
        <v>693993800</v>
      </c>
      <c r="H9" s="65">
        <f>($G9-$F9)</f>
        <v>-151050932</v>
      </c>
      <c r="I9" s="65">
        <v>768303900</v>
      </c>
      <c r="J9" s="30">
        <f>IF($C9=0,0,($E9/$C9)*100)</f>
        <v>-11.946078536136826</v>
      </c>
      <c r="K9" s="31">
        <f>IF($F9=0,0,($H9/$F9)*100)</f>
        <v>-17.874903692080526</v>
      </c>
      <c r="L9" s="84">
        <v>1255185475</v>
      </c>
      <c r="M9" s="85">
        <v>1319475526</v>
      </c>
      <c r="N9" s="32">
        <f>IF($L9=0,0,($E9/$L9)*100)</f>
        <v>-7.168346972785038</v>
      </c>
      <c r="O9" s="31">
        <f>IF($M9=0,0,($H9/$M9)*100)</f>
        <v>-11.447800965123776</v>
      </c>
      <c r="P9" s="6"/>
      <c r="Q9" s="33"/>
    </row>
    <row r="10" spans="1:17" ht="12.75">
      <c r="A10" s="3"/>
      <c r="B10" s="29" t="s">
        <v>17</v>
      </c>
      <c r="C10" s="63">
        <v>265902810</v>
      </c>
      <c r="D10" s="64">
        <v>329425730</v>
      </c>
      <c r="E10" s="65">
        <f aca="true" t="shared" si="0" ref="E10:E33">($D10-$C10)</f>
        <v>63522920</v>
      </c>
      <c r="F10" s="63">
        <v>281771177</v>
      </c>
      <c r="G10" s="64">
        <v>350255750</v>
      </c>
      <c r="H10" s="65">
        <f aca="true" t="shared" si="1" ref="H10:H33">($G10-$F10)</f>
        <v>68484573</v>
      </c>
      <c r="I10" s="65">
        <v>366876650</v>
      </c>
      <c r="J10" s="30">
        <f aca="true" t="shared" si="2" ref="J10:J33">IF($C10=0,0,($E10/$C10)*100)</f>
        <v>23.889525650368267</v>
      </c>
      <c r="K10" s="31">
        <f aca="true" t="shared" si="3" ref="K10:K33">IF($F10=0,0,($H10/$F10)*100)</f>
        <v>24.305031383674848</v>
      </c>
      <c r="L10" s="84">
        <v>1255185475</v>
      </c>
      <c r="M10" s="85">
        <v>1319475526</v>
      </c>
      <c r="N10" s="32">
        <f aca="true" t="shared" si="4" ref="N10:N33">IF($L10=0,0,($E10/$L10)*100)</f>
        <v>5.060839315400778</v>
      </c>
      <c r="O10" s="31">
        <f aca="true" t="shared" si="5" ref="O10:O33">IF($M10=0,0,($H10/$M10)*100)</f>
        <v>5.190287477905066</v>
      </c>
      <c r="P10" s="6"/>
      <c r="Q10" s="33"/>
    </row>
    <row r="11" spans="1:17" ht="16.5">
      <c r="A11" s="7"/>
      <c r="B11" s="34" t="s">
        <v>18</v>
      </c>
      <c r="C11" s="66">
        <f>SUM(C8:C10)</f>
        <v>1275756429</v>
      </c>
      <c r="D11" s="67">
        <v>1255185475</v>
      </c>
      <c r="E11" s="68">
        <f t="shared" si="0"/>
        <v>-20570954</v>
      </c>
      <c r="F11" s="66">
        <f>SUM(F8:F10)</f>
        <v>1400288668</v>
      </c>
      <c r="G11" s="67">
        <v>1319475526</v>
      </c>
      <c r="H11" s="68">
        <f t="shared" si="1"/>
        <v>-80813142</v>
      </c>
      <c r="I11" s="68">
        <v>1423582526</v>
      </c>
      <c r="J11" s="35">
        <f t="shared" si="2"/>
        <v>-1.6124515254157499</v>
      </c>
      <c r="K11" s="36">
        <f t="shared" si="3"/>
        <v>-5.771177318418462</v>
      </c>
      <c r="L11" s="86">
        <v>1255185475</v>
      </c>
      <c r="M11" s="87">
        <v>1319475526</v>
      </c>
      <c r="N11" s="37">
        <f t="shared" si="4"/>
        <v>-1.6388776328056218</v>
      </c>
      <c r="O11" s="36">
        <f t="shared" si="5"/>
        <v>-6.124641223546271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421616022</v>
      </c>
      <c r="D13" s="64">
        <v>435324953</v>
      </c>
      <c r="E13" s="65">
        <f t="shared" si="0"/>
        <v>13708931</v>
      </c>
      <c r="F13" s="63">
        <v>446459741</v>
      </c>
      <c r="G13" s="64">
        <v>456328395</v>
      </c>
      <c r="H13" s="65">
        <f t="shared" si="1"/>
        <v>9868654</v>
      </c>
      <c r="I13" s="65">
        <v>482727340</v>
      </c>
      <c r="J13" s="30">
        <f t="shared" si="2"/>
        <v>3.251520408301751</v>
      </c>
      <c r="K13" s="31">
        <f t="shared" si="3"/>
        <v>2.2104241645385</v>
      </c>
      <c r="L13" s="84">
        <v>1342010309</v>
      </c>
      <c r="M13" s="85">
        <v>1402198453</v>
      </c>
      <c r="N13" s="32">
        <f t="shared" si="4"/>
        <v>1.0215220336284316</v>
      </c>
      <c r="O13" s="31">
        <f t="shared" si="5"/>
        <v>0.7037986655088686</v>
      </c>
      <c r="P13" s="6"/>
      <c r="Q13" s="33"/>
    </row>
    <row r="14" spans="1:17" ht="12.75">
      <c r="A14" s="3"/>
      <c r="B14" s="29" t="s">
        <v>21</v>
      </c>
      <c r="C14" s="63">
        <v>26395610</v>
      </c>
      <c r="D14" s="64">
        <v>26263461</v>
      </c>
      <c r="E14" s="65">
        <f t="shared" si="0"/>
        <v>-132149</v>
      </c>
      <c r="F14" s="63">
        <v>27979346</v>
      </c>
      <c r="G14" s="64">
        <v>27576636</v>
      </c>
      <c r="H14" s="65">
        <f t="shared" si="1"/>
        <v>-402710</v>
      </c>
      <c r="I14" s="65">
        <v>28955469</v>
      </c>
      <c r="J14" s="30">
        <f t="shared" si="2"/>
        <v>-0.5006476455743967</v>
      </c>
      <c r="K14" s="31">
        <f t="shared" si="3"/>
        <v>-1.4393116979932268</v>
      </c>
      <c r="L14" s="84">
        <v>1342010309</v>
      </c>
      <c r="M14" s="85">
        <v>1402198453</v>
      </c>
      <c r="N14" s="32">
        <f t="shared" si="4"/>
        <v>-0.009847092761788911</v>
      </c>
      <c r="O14" s="31">
        <f t="shared" si="5"/>
        <v>-0.028719900463333347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1342010309</v>
      </c>
      <c r="M15" s="85">
        <v>1402198453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318999702</v>
      </c>
      <c r="D16" s="64">
        <v>270260407</v>
      </c>
      <c r="E16" s="65">
        <f t="shared" si="0"/>
        <v>-48739295</v>
      </c>
      <c r="F16" s="63">
        <v>368859355</v>
      </c>
      <c r="G16" s="64">
        <v>290978375</v>
      </c>
      <c r="H16" s="65">
        <f t="shared" si="1"/>
        <v>-77880980</v>
      </c>
      <c r="I16" s="65">
        <v>313125882</v>
      </c>
      <c r="J16" s="30">
        <f t="shared" si="2"/>
        <v>-15.27879013504533</v>
      </c>
      <c r="K16" s="31">
        <f t="shared" si="3"/>
        <v>-21.114004279490214</v>
      </c>
      <c r="L16" s="84">
        <v>1342010309</v>
      </c>
      <c r="M16" s="85">
        <v>1402198453</v>
      </c>
      <c r="N16" s="32">
        <f t="shared" si="4"/>
        <v>-3.631812265012936</v>
      </c>
      <c r="O16" s="31">
        <f t="shared" si="5"/>
        <v>-5.554205243442813</v>
      </c>
      <c r="P16" s="6"/>
      <c r="Q16" s="33"/>
    </row>
    <row r="17" spans="1:17" ht="12.75">
      <c r="A17" s="3"/>
      <c r="B17" s="29" t="s">
        <v>23</v>
      </c>
      <c r="C17" s="63">
        <v>575875756</v>
      </c>
      <c r="D17" s="64">
        <v>610161488</v>
      </c>
      <c r="E17" s="65">
        <f t="shared" si="0"/>
        <v>34285732</v>
      </c>
      <c r="F17" s="63">
        <v>590212314</v>
      </c>
      <c r="G17" s="64">
        <v>627315047</v>
      </c>
      <c r="H17" s="65">
        <f t="shared" si="1"/>
        <v>37102733</v>
      </c>
      <c r="I17" s="65">
        <v>646976861</v>
      </c>
      <c r="J17" s="42">
        <f t="shared" si="2"/>
        <v>5.953668242286623</v>
      </c>
      <c r="K17" s="31">
        <f t="shared" si="3"/>
        <v>6.286336648679275</v>
      </c>
      <c r="L17" s="88">
        <v>1342010309</v>
      </c>
      <c r="M17" s="85">
        <v>1402198453</v>
      </c>
      <c r="N17" s="32">
        <f t="shared" si="4"/>
        <v>2.554803921405644</v>
      </c>
      <c r="O17" s="31">
        <f t="shared" si="5"/>
        <v>2.646040075184707</v>
      </c>
      <c r="P17" s="6"/>
      <c r="Q17" s="33"/>
    </row>
    <row r="18" spans="1:17" ht="16.5">
      <c r="A18" s="3"/>
      <c r="B18" s="34" t="s">
        <v>24</v>
      </c>
      <c r="C18" s="66">
        <f>SUM(C13:C17)</f>
        <v>1342887090</v>
      </c>
      <c r="D18" s="67">
        <v>1342010309</v>
      </c>
      <c r="E18" s="68">
        <f t="shared" si="0"/>
        <v>-876781</v>
      </c>
      <c r="F18" s="66">
        <f>SUM(F13:F17)</f>
        <v>1433510756</v>
      </c>
      <c r="G18" s="67">
        <v>1402198453</v>
      </c>
      <c r="H18" s="68">
        <f t="shared" si="1"/>
        <v>-31312303</v>
      </c>
      <c r="I18" s="68">
        <v>1471785552</v>
      </c>
      <c r="J18" s="43">
        <f t="shared" si="2"/>
        <v>-0.06529074607456387</v>
      </c>
      <c r="K18" s="36">
        <f t="shared" si="3"/>
        <v>-2.184308898202645</v>
      </c>
      <c r="L18" s="89">
        <v>1342010309</v>
      </c>
      <c r="M18" s="87">
        <v>1402198453</v>
      </c>
      <c r="N18" s="37">
        <f t="shared" si="4"/>
        <v>-0.06533340274064915</v>
      </c>
      <c r="O18" s="36">
        <f t="shared" si="5"/>
        <v>-2.23308640321257</v>
      </c>
      <c r="P18" s="6"/>
      <c r="Q18" s="38"/>
    </row>
    <row r="19" spans="1:17" ht="16.5">
      <c r="A19" s="44"/>
      <c r="B19" s="45" t="s">
        <v>25</v>
      </c>
      <c r="C19" s="72">
        <f>C11-C18</f>
        <v>-67130661</v>
      </c>
      <c r="D19" s="73">
        <v>-86824834</v>
      </c>
      <c r="E19" s="74">
        <f t="shared" si="0"/>
        <v>-19694173</v>
      </c>
      <c r="F19" s="75">
        <f>F11-F18</f>
        <v>-33222088</v>
      </c>
      <c r="G19" s="76">
        <v>-82722927</v>
      </c>
      <c r="H19" s="77">
        <f t="shared" si="1"/>
        <v>-49500839</v>
      </c>
      <c r="I19" s="77">
        <v>-48203026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64300000</v>
      </c>
      <c r="D22" s="64">
        <v>92949009</v>
      </c>
      <c r="E22" s="65">
        <f t="shared" si="0"/>
        <v>28649009</v>
      </c>
      <c r="F22" s="63">
        <v>50000000</v>
      </c>
      <c r="G22" s="64">
        <v>58000000</v>
      </c>
      <c r="H22" s="65">
        <f t="shared" si="1"/>
        <v>8000000</v>
      </c>
      <c r="I22" s="65">
        <v>59000000</v>
      </c>
      <c r="J22" s="30">
        <f t="shared" si="2"/>
        <v>44.555223950233284</v>
      </c>
      <c r="K22" s="31">
        <f t="shared" si="3"/>
        <v>16</v>
      </c>
      <c r="L22" s="84">
        <v>303738440</v>
      </c>
      <c r="M22" s="85">
        <v>197162221</v>
      </c>
      <c r="N22" s="32">
        <f t="shared" si="4"/>
        <v>9.432131474699085</v>
      </c>
      <c r="O22" s="31">
        <f t="shared" si="5"/>
        <v>4.057572469727859</v>
      </c>
      <c r="P22" s="6"/>
      <c r="Q22" s="33"/>
    </row>
    <row r="23" spans="1:17" ht="12.75">
      <c r="A23" s="7"/>
      <c r="B23" s="29" t="s">
        <v>28</v>
      </c>
      <c r="C23" s="63">
        <v>42000000</v>
      </c>
      <c r="D23" s="64">
        <v>124273796</v>
      </c>
      <c r="E23" s="65">
        <f t="shared" si="0"/>
        <v>82273796</v>
      </c>
      <c r="F23" s="63">
        <v>35331369</v>
      </c>
      <c r="G23" s="64">
        <v>50025671</v>
      </c>
      <c r="H23" s="65">
        <f t="shared" si="1"/>
        <v>14694302</v>
      </c>
      <c r="I23" s="65">
        <v>20000000</v>
      </c>
      <c r="J23" s="30">
        <f t="shared" si="2"/>
        <v>195.88999047619046</v>
      </c>
      <c r="K23" s="31">
        <f t="shared" si="3"/>
        <v>41.58995933613554</v>
      </c>
      <c r="L23" s="84">
        <v>303738440</v>
      </c>
      <c r="M23" s="85">
        <v>197162221</v>
      </c>
      <c r="N23" s="32">
        <f t="shared" si="4"/>
        <v>27.087054243117866</v>
      </c>
      <c r="O23" s="31">
        <f t="shared" si="5"/>
        <v>7.452899407133377</v>
      </c>
      <c r="P23" s="6"/>
      <c r="Q23" s="33"/>
    </row>
    <row r="24" spans="1:17" ht="12.75">
      <c r="A24" s="7"/>
      <c r="B24" s="29" t="s">
        <v>29</v>
      </c>
      <c r="C24" s="63">
        <v>42163760</v>
      </c>
      <c r="D24" s="64">
        <v>86515635</v>
      </c>
      <c r="E24" s="65">
        <f t="shared" si="0"/>
        <v>44351875</v>
      </c>
      <c r="F24" s="63">
        <v>68992750</v>
      </c>
      <c r="G24" s="64">
        <v>89136550</v>
      </c>
      <c r="H24" s="65">
        <f t="shared" si="1"/>
        <v>20143800</v>
      </c>
      <c r="I24" s="65">
        <v>75378000</v>
      </c>
      <c r="J24" s="30">
        <f t="shared" si="2"/>
        <v>105.18956326475629</v>
      </c>
      <c r="K24" s="31">
        <f t="shared" si="3"/>
        <v>29.19698084218994</v>
      </c>
      <c r="L24" s="84">
        <v>303738440</v>
      </c>
      <c r="M24" s="85">
        <v>197162221</v>
      </c>
      <c r="N24" s="32">
        <f t="shared" si="4"/>
        <v>14.601996046335131</v>
      </c>
      <c r="O24" s="31">
        <f t="shared" si="5"/>
        <v>10.216866039463007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303738440</v>
      </c>
      <c r="M25" s="85">
        <v>197162221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148463760</v>
      </c>
      <c r="D26" s="67">
        <v>303738440</v>
      </c>
      <c r="E26" s="68">
        <f t="shared" si="0"/>
        <v>155274680</v>
      </c>
      <c r="F26" s="66">
        <f>SUM(F22:F24)</f>
        <v>154324119</v>
      </c>
      <c r="G26" s="67">
        <v>197162221</v>
      </c>
      <c r="H26" s="68">
        <f t="shared" si="1"/>
        <v>42838102</v>
      </c>
      <c r="I26" s="68">
        <v>154378000</v>
      </c>
      <c r="J26" s="43">
        <f t="shared" si="2"/>
        <v>104.58759767366797</v>
      </c>
      <c r="K26" s="36">
        <f t="shared" si="3"/>
        <v>27.758526844400777</v>
      </c>
      <c r="L26" s="89">
        <v>303738440</v>
      </c>
      <c r="M26" s="87">
        <v>197162221</v>
      </c>
      <c r="N26" s="37">
        <f t="shared" si="4"/>
        <v>51.12118176415208</v>
      </c>
      <c r="O26" s="36">
        <f t="shared" si="5"/>
        <v>21.727337916324245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40075000</v>
      </c>
      <c r="D28" s="64">
        <v>52606403</v>
      </c>
      <c r="E28" s="65">
        <f t="shared" si="0"/>
        <v>12531403</v>
      </c>
      <c r="F28" s="63">
        <v>13481369</v>
      </c>
      <c r="G28" s="64">
        <v>35515738</v>
      </c>
      <c r="H28" s="65">
        <f t="shared" si="1"/>
        <v>22034369</v>
      </c>
      <c r="I28" s="65">
        <v>22000000</v>
      </c>
      <c r="J28" s="30">
        <f t="shared" si="2"/>
        <v>31.269876481597002</v>
      </c>
      <c r="K28" s="31">
        <f t="shared" si="3"/>
        <v>163.4431117492593</v>
      </c>
      <c r="L28" s="84">
        <v>303738440</v>
      </c>
      <c r="M28" s="85">
        <v>197162221</v>
      </c>
      <c r="N28" s="32">
        <f t="shared" si="4"/>
        <v>4.125721788786431</v>
      </c>
      <c r="O28" s="31">
        <f t="shared" si="5"/>
        <v>11.175756130278122</v>
      </c>
      <c r="P28" s="6"/>
      <c r="Q28" s="33"/>
    </row>
    <row r="29" spans="1:17" ht="12.75">
      <c r="A29" s="7"/>
      <c r="B29" s="29" t="s">
        <v>33</v>
      </c>
      <c r="C29" s="63">
        <v>32000000</v>
      </c>
      <c r="D29" s="64">
        <v>21118639</v>
      </c>
      <c r="E29" s="65">
        <f t="shared" si="0"/>
        <v>-10881361</v>
      </c>
      <c r="F29" s="63">
        <v>30000000</v>
      </c>
      <c r="G29" s="64">
        <v>46500000</v>
      </c>
      <c r="H29" s="65">
        <f t="shared" si="1"/>
        <v>16500000</v>
      </c>
      <c r="I29" s="65">
        <v>31000000</v>
      </c>
      <c r="J29" s="30">
        <f t="shared" si="2"/>
        <v>-34.004253125</v>
      </c>
      <c r="K29" s="31">
        <f t="shared" si="3"/>
        <v>55.00000000000001</v>
      </c>
      <c r="L29" s="84">
        <v>303738440</v>
      </c>
      <c r="M29" s="85">
        <v>197162221</v>
      </c>
      <c r="N29" s="32">
        <f t="shared" si="4"/>
        <v>-3.582477410498322</v>
      </c>
      <c r="O29" s="31">
        <f t="shared" si="5"/>
        <v>8.368743218813709</v>
      </c>
      <c r="P29" s="6"/>
      <c r="Q29" s="33"/>
    </row>
    <row r="30" spans="1:17" ht="12.75">
      <c r="A30" s="7"/>
      <c r="B30" s="29" t="s">
        <v>34</v>
      </c>
      <c r="C30" s="63">
        <v>13286760</v>
      </c>
      <c r="D30" s="64">
        <v>48144480</v>
      </c>
      <c r="E30" s="65">
        <f t="shared" si="0"/>
        <v>34857720</v>
      </c>
      <c r="F30" s="63">
        <v>39479750</v>
      </c>
      <c r="G30" s="64">
        <v>46666550</v>
      </c>
      <c r="H30" s="65">
        <f t="shared" si="1"/>
        <v>7186800</v>
      </c>
      <c r="I30" s="65">
        <v>37850000</v>
      </c>
      <c r="J30" s="30">
        <f t="shared" si="2"/>
        <v>262.3492860561943</v>
      </c>
      <c r="K30" s="31">
        <f t="shared" si="3"/>
        <v>18.203762688466874</v>
      </c>
      <c r="L30" s="84">
        <v>303738440</v>
      </c>
      <c r="M30" s="85">
        <v>197162221</v>
      </c>
      <c r="N30" s="32">
        <f t="shared" si="4"/>
        <v>11.476229350489849</v>
      </c>
      <c r="O30" s="31">
        <f t="shared" si="5"/>
        <v>3.6451202281800223</v>
      </c>
      <c r="P30" s="6"/>
      <c r="Q30" s="33"/>
    </row>
    <row r="31" spans="1:17" ht="12.75">
      <c r="A31" s="7"/>
      <c r="B31" s="29" t="s">
        <v>35</v>
      </c>
      <c r="C31" s="63">
        <v>4000000</v>
      </c>
      <c r="D31" s="64">
        <v>49435958</v>
      </c>
      <c r="E31" s="65">
        <f t="shared" si="0"/>
        <v>45435958</v>
      </c>
      <c r="F31" s="63">
        <v>14506000</v>
      </c>
      <c r="G31" s="64">
        <v>11434262</v>
      </c>
      <c r="H31" s="65">
        <f t="shared" si="1"/>
        <v>-3071738</v>
      </c>
      <c r="I31" s="65">
        <v>17000000</v>
      </c>
      <c r="J31" s="30">
        <f t="shared" si="2"/>
        <v>1135.89895</v>
      </c>
      <c r="K31" s="31">
        <f t="shared" si="3"/>
        <v>-21.175637667172204</v>
      </c>
      <c r="L31" s="84">
        <v>303738440</v>
      </c>
      <c r="M31" s="85">
        <v>197162221</v>
      </c>
      <c r="N31" s="32">
        <f t="shared" si="4"/>
        <v>14.95890938269124</v>
      </c>
      <c r="O31" s="31">
        <f t="shared" si="5"/>
        <v>-1.5579749428771144</v>
      </c>
      <c r="P31" s="6"/>
      <c r="Q31" s="33"/>
    </row>
    <row r="32" spans="1:17" ht="12.75">
      <c r="A32" s="7"/>
      <c r="B32" s="29" t="s">
        <v>36</v>
      </c>
      <c r="C32" s="63">
        <v>59102000</v>
      </c>
      <c r="D32" s="64">
        <v>132432960</v>
      </c>
      <c r="E32" s="65">
        <f t="shared" si="0"/>
        <v>73330960</v>
      </c>
      <c r="F32" s="63">
        <v>56857000</v>
      </c>
      <c r="G32" s="64">
        <v>57045671</v>
      </c>
      <c r="H32" s="65">
        <f t="shared" si="1"/>
        <v>188671</v>
      </c>
      <c r="I32" s="65">
        <v>46528000</v>
      </c>
      <c r="J32" s="30">
        <f t="shared" si="2"/>
        <v>124.07525972048323</v>
      </c>
      <c r="K32" s="31">
        <f t="shared" si="3"/>
        <v>0.33183425083982626</v>
      </c>
      <c r="L32" s="84">
        <v>303738440</v>
      </c>
      <c r="M32" s="85">
        <v>197162221</v>
      </c>
      <c r="N32" s="32">
        <f t="shared" si="4"/>
        <v>24.14279865268288</v>
      </c>
      <c r="O32" s="31">
        <f t="shared" si="5"/>
        <v>0.09569328192950312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148463760</v>
      </c>
      <c r="D33" s="82">
        <v>303738440</v>
      </c>
      <c r="E33" s="83">
        <f t="shared" si="0"/>
        <v>155274680</v>
      </c>
      <c r="F33" s="81">
        <f>SUM(F28:F32)</f>
        <v>154324119</v>
      </c>
      <c r="G33" s="82">
        <v>197162221</v>
      </c>
      <c r="H33" s="83">
        <f t="shared" si="1"/>
        <v>42838102</v>
      </c>
      <c r="I33" s="83">
        <v>154378000</v>
      </c>
      <c r="J33" s="58">
        <f t="shared" si="2"/>
        <v>104.58759767366797</v>
      </c>
      <c r="K33" s="59">
        <f t="shared" si="3"/>
        <v>27.758526844400777</v>
      </c>
      <c r="L33" s="96">
        <v>303738440</v>
      </c>
      <c r="M33" s="97">
        <v>197162221</v>
      </c>
      <c r="N33" s="60">
        <f t="shared" si="4"/>
        <v>51.12118176415208</v>
      </c>
      <c r="O33" s="59">
        <f t="shared" si="5"/>
        <v>21.727337916324245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74821900</v>
      </c>
      <c r="D8" s="64">
        <v>74061100</v>
      </c>
      <c r="E8" s="65">
        <f>($D8-$C8)</f>
        <v>-760800</v>
      </c>
      <c r="F8" s="63">
        <v>80901000</v>
      </c>
      <c r="G8" s="64">
        <v>79271200</v>
      </c>
      <c r="H8" s="65">
        <f>($G8-$F8)</f>
        <v>-1629800</v>
      </c>
      <c r="I8" s="65">
        <v>84847200</v>
      </c>
      <c r="J8" s="30">
        <f>IF($C8=0,0,($E8/$C8)*100)</f>
        <v>-1.0168145957266523</v>
      </c>
      <c r="K8" s="31">
        <f>IF($F8=0,0,($H8/$F8)*100)</f>
        <v>-2.014561006662464</v>
      </c>
      <c r="L8" s="84">
        <v>380392870</v>
      </c>
      <c r="M8" s="85">
        <v>389362152</v>
      </c>
      <c r="N8" s="32">
        <f>IF($L8=0,0,($E8/$L8)*100)</f>
        <v>-0.20000374875585863</v>
      </c>
      <c r="O8" s="31">
        <f>IF($M8=0,0,($H8/$M8)*100)</f>
        <v>-0.41858203002740746</v>
      </c>
      <c r="P8" s="6"/>
      <c r="Q8" s="33"/>
    </row>
    <row r="9" spans="1:17" ht="12.75">
      <c r="A9" s="3"/>
      <c r="B9" s="29" t="s">
        <v>16</v>
      </c>
      <c r="C9" s="63">
        <v>198372800</v>
      </c>
      <c r="D9" s="64">
        <v>198344900</v>
      </c>
      <c r="E9" s="65">
        <f>($D9-$C9)</f>
        <v>-27900</v>
      </c>
      <c r="F9" s="63">
        <v>217047100</v>
      </c>
      <c r="G9" s="64">
        <v>209769000</v>
      </c>
      <c r="H9" s="65">
        <f>($G9-$F9)</f>
        <v>-7278100</v>
      </c>
      <c r="I9" s="65">
        <v>227176300</v>
      </c>
      <c r="J9" s="30">
        <f>IF($C9=0,0,($E9/$C9)*100)</f>
        <v>-0.014064428187735416</v>
      </c>
      <c r="K9" s="31">
        <f>IF($F9=0,0,($H9/$F9)*100)</f>
        <v>-3.353235311598266</v>
      </c>
      <c r="L9" s="84">
        <v>380392870</v>
      </c>
      <c r="M9" s="85">
        <v>389362152</v>
      </c>
      <c r="N9" s="32">
        <f>IF($L9=0,0,($E9/$L9)*100)</f>
        <v>-0.007334522332135196</v>
      </c>
      <c r="O9" s="31">
        <f>IF($M9=0,0,($H9/$M9)*100)</f>
        <v>-1.86923663807981</v>
      </c>
      <c r="P9" s="6"/>
      <c r="Q9" s="33"/>
    </row>
    <row r="10" spans="1:17" ht="12.75">
      <c r="A10" s="3"/>
      <c r="B10" s="29" t="s">
        <v>17</v>
      </c>
      <c r="C10" s="63">
        <v>86662600</v>
      </c>
      <c r="D10" s="64">
        <v>107986870</v>
      </c>
      <c r="E10" s="65">
        <f aca="true" t="shared" si="0" ref="E10:E33">($D10-$C10)</f>
        <v>21324270</v>
      </c>
      <c r="F10" s="63">
        <v>93584752</v>
      </c>
      <c r="G10" s="64">
        <v>100321952</v>
      </c>
      <c r="H10" s="65">
        <f aca="true" t="shared" si="1" ref="H10:H33">($G10-$F10)</f>
        <v>6737200</v>
      </c>
      <c r="I10" s="65">
        <v>104860050</v>
      </c>
      <c r="J10" s="30">
        <f aca="true" t="shared" si="2" ref="J10:J33">IF($C10=0,0,($E10/$C10)*100)</f>
        <v>24.60608151613268</v>
      </c>
      <c r="K10" s="31">
        <f aca="true" t="shared" si="3" ref="K10:K33">IF($F10=0,0,($H10/$F10)*100)</f>
        <v>7.199036013901068</v>
      </c>
      <c r="L10" s="84">
        <v>380392870</v>
      </c>
      <c r="M10" s="85">
        <v>389362152</v>
      </c>
      <c r="N10" s="32">
        <f aca="true" t="shared" si="4" ref="N10:N33">IF($L10=0,0,($E10/$L10)*100)</f>
        <v>5.605854284282458</v>
      </c>
      <c r="O10" s="31">
        <f aca="true" t="shared" si="5" ref="O10:O33">IF($M10=0,0,($H10/$M10)*100)</f>
        <v>1.7303171264576325</v>
      </c>
      <c r="P10" s="6"/>
      <c r="Q10" s="33"/>
    </row>
    <row r="11" spans="1:17" ht="16.5">
      <c r="A11" s="7"/>
      <c r="B11" s="34" t="s">
        <v>18</v>
      </c>
      <c r="C11" s="66">
        <f>SUM(C8:C10)</f>
        <v>359857300</v>
      </c>
      <c r="D11" s="67">
        <v>380392870</v>
      </c>
      <c r="E11" s="68">
        <f t="shared" si="0"/>
        <v>20535570</v>
      </c>
      <c r="F11" s="66">
        <f>SUM(F8:F10)</f>
        <v>391532852</v>
      </c>
      <c r="G11" s="67">
        <v>389362152</v>
      </c>
      <c r="H11" s="68">
        <f t="shared" si="1"/>
        <v>-2170700</v>
      </c>
      <c r="I11" s="68">
        <v>416883550</v>
      </c>
      <c r="J11" s="35">
        <f t="shared" si="2"/>
        <v>5.7065870276912545</v>
      </c>
      <c r="K11" s="36">
        <f t="shared" si="3"/>
        <v>-0.5544106934863284</v>
      </c>
      <c r="L11" s="86">
        <v>380392870</v>
      </c>
      <c r="M11" s="87">
        <v>389362152</v>
      </c>
      <c r="N11" s="37">
        <f t="shared" si="4"/>
        <v>5.398516013194464</v>
      </c>
      <c r="O11" s="36">
        <f t="shared" si="5"/>
        <v>-0.5575015416495849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149032626</v>
      </c>
      <c r="D13" s="64">
        <v>154340786</v>
      </c>
      <c r="E13" s="65">
        <f t="shared" si="0"/>
        <v>5308160</v>
      </c>
      <c r="F13" s="63">
        <v>160743150</v>
      </c>
      <c r="G13" s="64">
        <v>161047214</v>
      </c>
      <c r="H13" s="65">
        <f t="shared" si="1"/>
        <v>304064</v>
      </c>
      <c r="I13" s="65">
        <v>169977379</v>
      </c>
      <c r="J13" s="30">
        <f t="shared" si="2"/>
        <v>3.561743587608796</v>
      </c>
      <c r="K13" s="31">
        <f t="shared" si="3"/>
        <v>0.18916140438954943</v>
      </c>
      <c r="L13" s="84">
        <v>385623162</v>
      </c>
      <c r="M13" s="85">
        <v>389733755</v>
      </c>
      <c r="N13" s="32">
        <f t="shared" si="4"/>
        <v>1.3765148266690475</v>
      </c>
      <c r="O13" s="31">
        <f t="shared" si="5"/>
        <v>0.07801838975943975</v>
      </c>
      <c r="P13" s="6"/>
      <c r="Q13" s="33"/>
    </row>
    <row r="14" spans="1:17" ht="12.75">
      <c r="A14" s="3"/>
      <c r="B14" s="29" t="s">
        <v>21</v>
      </c>
      <c r="C14" s="63">
        <v>12317432</v>
      </c>
      <c r="D14" s="64">
        <v>9903500</v>
      </c>
      <c r="E14" s="65">
        <f t="shared" si="0"/>
        <v>-2413932</v>
      </c>
      <c r="F14" s="63">
        <v>13328914</v>
      </c>
      <c r="G14" s="64">
        <v>10470000</v>
      </c>
      <c r="H14" s="65">
        <f t="shared" si="1"/>
        <v>-2858914</v>
      </c>
      <c r="I14" s="65">
        <v>11072400</v>
      </c>
      <c r="J14" s="30">
        <f t="shared" si="2"/>
        <v>-19.597688868913586</v>
      </c>
      <c r="K14" s="31">
        <f t="shared" si="3"/>
        <v>-21.448964259203713</v>
      </c>
      <c r="L14" s="84">
        <v>385623162</v>
      </c>
      <c r="M14" s="85">
        <v>389733755</v>
      </c>
      <c r="N14" s="32">
        <f t="shared" si="4"/>
        <v>-0.6259821084087267</v>
      </c>
      <c r="O14" s="31">
        <f t="shared" si="5"/>
        <v>-0.7335556551933767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385623162</v>
      </c>
      <c r="M15" s="85">
        <v>389733755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99816900</v>
      </c>
      <c r="D16" s="64">
        <v>91250300</v>
      </c>
      <c r="E16" s="65">
        <f t="shared" si="0"/>
        <v>-8566600</v>
      </c>
      <c r="F16" s="63">
        <v>109679300</v>
      </c>
      <c r="G16" s="64">
        <v>95994700</v>
      </c>
      <c r="H16" s="65">
        <f t="shared" si="1"/>
        <v>-13684600</v>
      </c>
      <c r="I16" s="65">
        <v>104529700</v>
      </c>
      <c r="J16" s="30">
        <f t="shared" si="2"/>
        <v>-8.582314217331936</v>
      </c>
      <c r="K16" s="31">
        <f t="shared" si="3"/>
        <v>-12.476921351613294</v>
      </c>
      <c r="L16" s="84">
        <v>385623162</v>
      </c>
      <c r="M16" s="85">
        <v>389733755</v>
      </c>
      <c r="N16" s="32">
        <f t="shared" si="4"/>
        <v>-2.2214951912043084</v>
      </c>
      <c r="O16" s="31">
        <f t="shared" si="5"/>
        <v>-3.5112688661006537</v>
      </c>
      <c r="P16" s="6"/>
      <c r="Q16" s="33"/>
    </row>
    <row r="17" spans="1:17" ht="12.75">
      <c r="A17" s="3"/>
      <c r="B17" s="29" t="s">
        <v>23</v>
      </c>
      <c r="C17" s="63">
        <v>99945600</v>
      </c>
      <c r="D17" s="64">
        <v>130128576</v>
      </c>
      <c r="E17" s="65">
        <f t="shared" si="0"/>
        <v>30182976</v>
      </c>
      <c r="F17" s="63">
        <v>105451650</v>
      </c>
      <c r="G17" s="64">
        <v>122221841</v>
      </c>
      <c r="H17" s="65">
        <f t="shared" si="1"/>
        <v>16770191</v>
      </c>
      <c r="I17" s="65">
        <v>127769252</v>
      </c>
      <c r="J17" s="42">
        <f t="shared" si="2"/>
        <v>30.199404476034964</v>
      </c>
      <c r="K17" s="31">
        <f t="shared" si="3"/>
        <v>15.903203980212732</v>
      </c>
      <c r="L17" s="88">
        <v>385623162</v>
      </c>
      <c r="M17" s="85">
        <v>389733755</v>
      </c>
      <c r="N17" s="32">
        <f t="shared" si="4"/>
        <v>7.827065118043921</v>
      </c>
      <c r="O17" s="31">
        <f t="shared" si="5"/>
        <v>4.302986535000029</v>
      </c>
      <c r="P17" s="6"/>
      <c r="Q17" s="33"/>
    </row>
    <row r="18" spans="1:17" ht="16.5">
      <c r="A18" s="3"/>
      <c r="B18" s="34" t="s">
        <v>24</v>
      </c>
      <c r="C18" s="66">
        <f>SUM(C13:C17)</f>
        <v>361112558</v>
      </c>
      <c r="D18" s="67">
        <v>385623162</v>
      </c>
      <c r="E18" s="68">
        <f t="shared" si="0"/>
        <v>24510604</v>
      </c>
      <c r="F18" s="66">
        <f>SUM(F13:F17)</f>
        <v>389203014</v>
      </c>
      <c r="G18" s="67">
        <v>389733755</v>
      </c>
      <c r="H18" s="68">
        <f t="shared" si="1"/>
        <v>530741</v>
      </c>
      <c r="I18" s="68">
        <v>413348731</v>
      </c>
      <c r="J18" s="43">
        <f t="shared" si="2"/>
        <v>6.7875246808780325</v>
      </c>
      <c r="K18" s="36">
        <f t="shared" si="3"/>
        <v>0.13636610738065866</v>
      </c>
      <c r="L18" s="89">
        <v>385623162</v>
      </c>
      <c r="M18" s="87">
        <v>389733755</v>
      </c>
      <c r="N18" s="37">
        <f t="shared" si="4"/>
        <v>6.3561026450999325</v>
      </c>
      <c r="O18" s="36">
        <f t="shared" si="5"/>
        <v>0.13618040346543758</v>
      </c>
      <c r="P18" s="6"/>
      <c r="Q18" s="38"/>
    </row>
    <row r="19" spans="1:17" ht="16.5">
      <c r="A19" s="44"/>
      <c r="B19" s="45" t="s">
        <v>25</v>
      </c>
      <c r="C19" s="72">
        <f>C11-C18</f>
        <v>-1255258</v>
      </c>
      <c r="D19" s="73">
        <v>-5230292</v>
      </c>
      <c r="E19" s="74">
        <f t="shared" si="0"/>
        <v>-3975034</v>
      </c>
      <c r="F19" s="75">
        <f>F11-F18</f>
        <v>2329838</v>
      </c>
      <c r="G19" s="76">
        <v>-371603</v>
      </c>
      <c r="H19" s="77">
        <f t="shared" si="1"/>
        <v>-2701441</v>
      </c>
      <c r="I19" s="77">
        <v>3534819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2176600</v>
      </c>
      <c r="D22" s="64">
        <v>36683367</v>
      </c>
      <c r="E22" s="65">
        <f t="shared" si="0"/>
        <v>34506767</v>
      </c>
      <c r="F22" s="63">
        <v>2262700</v>
      </c>
      <c r="G22" s="64">
        <v>6462200</v>
      </c>
      <c r="H22" s="65">
        <f t="shared" si="1"/>
        <v>4199500</v>
      </c>
      <c r="I22" s="65">
        <v>3655265</v>
      </c>
      <c r="J22" s="30">
        <f t="shared" si="2"/>
        <v>1585.351787191032</v>
      </c>
      <c r="K22" s="31">
        <f t="shared" si="3"/>
        <v>185.59685331683386</v>
      </c>
      <c r="L22" s="84">
        <v>62489808</v>
      </c>
      <c r="M22" s="85">
        <v>36336581</v>
      </c>
      <c r="N22" s="32">
        <f t="shared" si="4"/>
        <v>55.21983200844528</v>
      </c>
      <c r="O22" s="31">
        <f t="shared" si="5"/>
        <v>11.557223834570458</v>
      </c>
      <c r="P22" s="6"/>
      <c r="Q22" s="33"/>
    </row>
    <row r="23" spans="1:17" ht="12.75">
      <c r="A23" s="7"/>
      <c r="B23" s="29" t="s">
        <v>28</v>
      </c>
      <c r="C23" s="63">
        <v>23892300</v>
      </c>
      <c r="D23" s="64">
        <v>12210311</v>
      </c>
      <c r="E23" s="65">
        <f t="shared" si="0"/>
        <v>-11681989</v>
      </c>
      <c r="F23" s="63">
        <v>12020100</v>
      </c>
      <c r="G23" s="64">
        <v>16863033</v>
      </c>
      <c r="H23" s="65">
        <f t="shared" si="1"/>
        <v>4842933</v>
      </c>
      <c r="I23" s="65">
        <v>18103686</v>
      </c>
      <c r="J23" s="30">
        <f t="shared" si="2"/>
        <v>-48.894367641457706</v>
      </c>
      <c r="K23" s="31">
        <f t="shared" si="3"/>
        <v>40.290288766316415</v>
      </c>
      <c r="L23" s="84">
        <v>62489808</v>
      </c>
      <c r="M23" s="85">
        <v>36336581</v>
      </c>
      <c r="N23" s="32">
        <f t="shared" si="4"/>
        <v>-18.69423090562224</v>
      </c>
      <c r="O23" s="31">
        <f t="shared" si="5"/>
        <v>13.327982068538589</v>
      </c>
      <c r="P23" s="6"/>
      <c r="Q23" s="33"/>
    </row>
    <row r="24" spans="1:17" ht="12.75">
      <c r="A24" s="7"/>
      <c r="B24" s="29" t="s">
        <v>29</v>
      </c>
      <c r="C24" s="63">
        <v>12298500</v>
      </c>
      <c r="D24" s="64">
        <v>13596130</v>
      </c>
      <c r="E24" s="65">
        <f t="shared" si="0"/>
        <v>1297630</v>
      </c>
      <c r="F24" s="63">
        <v>12349348</v>
      </c>
      <c r="G24" s="64">
        <v>13011348</v>
      </c>
      <c r="H24" s="65">
        <f t="shared" si="1"/>
        <v>662000</v>
      </c>
      <c r="I24" s="65">
        <v>14232550</v>
      </c>
      <c r="J24" s="30">
        <f t="shared" si="2"/>
        <v>10.551124120827742</v>
      </c>
      <c r="K24" s="31">
        <f t="shared" si="3"/>
        <v>5.360606891958993</v>
      </c>
      <c r="L24" s="84">
        <v>62489808</v>
      </c>
      <c r="M24" s="85">
        <v>36336581</v>
      </c>
      <c r="N24" s="32">
        <f t="shared" si="4"/>
        <v>2.076546626611495</v>
      </c>
      <c r="O24" s="31">
        <f t="shared" si="5"/>
        <v>1.8218555014848536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62489808</v>
      </c>
      <c r="M25" s="85">
        <v>36336581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38367400</v>
      </c>
      <c r="D26" s="67">
        <v>62489808</v>
      </c>
      <c r="E26" s="68">
        <f t="shared" si="0"/>
        <v>24122408</v>
      </c>
      <c r="F26" s="66">
        <f>SUM(F22:F24)</f>
        <v>26632148</v>
      </c>
      <c r="G26" s="67">
        <v>36336581</v>
      </c>
      <c r="H26" s="68">
        <f t="shared" si="1"/>
        <v>9704433</v>
      </c>
      <c r="I26" s="68">
        <v>35991501</v>
      </c>
      <c r="J26" s="43">
        <f t="shared" si="2"/>
        <v>62.87214666618014</v>
      </c>
      <c r="K26" s="36">
        <f t="shared" si="3"/>
        <v>36.438791944232214</v>
      </c>
      <c r="L26" s="89">
        <v>62489808</v>
      </c>
      <c r="M26" s="87">
        <v>36336581</v>
      </c>
      <c r="N26" s="37">
        <f t="shared" si="4"/>
        <v>38.602147729434535</v>
      </c>
      <c r="O26" s="36">
        <f t="shared" si="5"/>
        <v>26.7070614045939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1047500</v>
      </c>
      <c r="D28" s="64">
        <v>3560000</v>
      </c>
      <c r="E28" s="65">
        <f t="shared" si="0"/>
        <v>2512500</v>
      </c>
      <c r="F28" s="63">
        <v>1097500</v>
      </c>
      <c r="G28" s="64">
        <v>910000</v>
      </c>
      <c r="H28" s="65">
        <f t="shared" si="1"/>
        <v>-187500</v>
      </c>
      <c r="I28" s="65">
        <v>2350000</v>
      </c>
      <c r="J28" s="30">
        <f t="shared" si="2"/>
        <v>239.85680190930788</v>
      </c>
      <c r="K28" s="31">
        <f t="shared" si="3"/>
        <v>-17.084282460136674</v>
      </c>
      <c r="L28" s="84">
        <v>62489808</v>
      </c>
      <c r="M28" s="85">
        <v>36336581</v>
      </c>
      <c r="N28" s="32">
        <f t="shared" si="4"/>
        <v>4.020655656359194</v>
      </c>
      <c r="O28" s="31">
        <f t="shared" si="5"/>
        <v>-0.5160089222483536</v>
      </c>
      <c r="P28" s="6"/>
      <c r="Q28" s="33"/>
    </row>
    <row r="29" spans="1:17" ht="12.75">
      <c r="A29" s="7"/>
      <c r="B29" s="29" t="s">
        <v>33</v>
      </c>
      <c r="C29" s="63">
        <v>4119000</v>
      </c>
      <c r="D29" s="64">
        <v>6215946</v>
      </c>
      <c r="E29" s="65">
        <f t="shared" si="0"/>
        <v>2096946</v>
      </c>
      <c r="F29" s="63">
        <v>6400500</v>
      </c>
      <c r="G29" s="64">
        <v>13950333</v>
      </c>
      <c r="H29" s="65">
        <f t="shared" si="1"/>
        <v>7549833</v>
      </c>
      <c r="I29" s="65">
        <v>10284501</v>
      </c>
      <c r="J29" s="30">
        <f t="shared" si="2"/>
        <v>50.90910415149308</v>
      </c>
      <c r="K29" s="31">
        <f t="shared" si="3"/>
        <v>117.95692524021561</v>
      </c>
      <c r="L29" s="84">
        <v>62489808</v>
      </c>
      <c r="M29" s="85">
        <v>36336581</v>
      </c>
      <c r="N29" s="32">
        <f t="shared" si="4"/>
        <v>3.3556608143203133</v>
      </c>
      <c r="O29" s="31">
        <f t="shared" si="5"/>
        <v>20.77749967725362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62489808</v>
      </c>
      <c r="M30" s="85">
        <v>36336581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16565000</v>
      </c>
      <c r="D31" s="64">
        <v>9460757</v>
      </c>
      <c r="E31" s="65">
        <f t="shared" si="0"/>
        <v>-7104243</v>
      </c>
      <c r="F31" s="63">
        <v>13608348</v>
      </c>
      <c r="G31" s="64">
        <v>14171348</v>
      </c>
      <c r="H31" s="65">
        <f t="shared" si="1"/>
        <v>563000</v>
      </c>
      <c r="I31" s="65">
        <v>17932550</v>
      </c>
      <c r="J31" s="30">
        <f t="shared" si="2"/>
        <v>-42.88706912164202</v>
      </c>
      <c r="K31" s="31">
        <f t="shared" si="3"/>
        <v>4.137166392276271</v>
      </c>
      <c r="L31" s="84">
        <v>62489808</v>
      </c>
      <c r="M31" s="85">
        <v>36336581</v>
      </c>
      <c r="N31" s="32">
        <f t="shared" si="4"/>
        <v>-11.368642707303565</v>
      </c>
      <c r="O31" s="31">
        <f t="shared" si="5"/>
        <v>1.5494027905377228</v>
      </c>
      <c r="P31" s="6"/>
      <c r="Q31" s="33"/>
    </row>
    <row r="32" spans="1:17" ht="12.75">
      <c r="A32" s="7"/>
      <c r="B32" s="29" t="s">
        <v>36</v>
      </c>
      <c r="C32" s="63">
        <v>37230220</v>
      </c>
      <c r="D32" s="64">
        <v>43253105</v>
      </c>
      <c r="E32" s="65">
        <f t="shared" si="0"/>
        <v>6022885</v>
      </c>
      <c r="F32" s="63">
        <v>15109250</v>
      </c>
      <c r="G32" s="64">
        <v>7304900</v>
      </c>
      <c r="H32" s="65">
        <f t="shared" si="1"/>
        <v>-7804350</v>
      </c>
      <c r="I32" s="65">
        <v>5424450</v>
      </c>
      <c r="J32" s="30">
        <f t="shared" si="2"/>
        <v>16.177409104754148</v>
      </c>
      <c r="K32" s="31">
        <f t="shared" si="3"/>
        <v>-51.65279547297186</v>
      </c>
      <c r="L32" s="84">
        <v>62489808</v>
      </c>
      <c r="M32" s="85">
        <v>36336581</v>
      </c>
      <c r="N32" s="32">
        <f t="shared" si="4"/>
        <v>9.63818771854764</v>
      </c>
      <c r="O32" s="31">
        <f t="shared" si="5"/>
        <v>-21.47794257252767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58961720</v>
      </c>
      <c r="D33" s="82">
        <v>62489808</v>
      </c>
      <c r="E33" s="83">
        <f t="shared" si="0"/>
        <v>3528088</v>
      </c>
      <c r="F33" s="81">
        <f>SUM(F28:F32)</f>
        <v>36215598</v>
      </c>
      <c r="G33" s="82">
        <v>36336581</v>
      </c>
      <c r="H33" s="83">
        <f t="shared" si="1"/>
        <v>120983</v>
      </c>
      <c r="I33" s="83">
        <v>35991501</v>
      </c>
      <c r="J33" s="58">
        <f t="shared" si="2"/>
        <v>5.98369247030107</v>
      </c>
      <c r="K33" s="59">
        <f t="shared" si="3"/>
        <v>0.3340632398227968</v>
      </c>
      <c r="L33" s="96">
        <v>62489808</v>
      </c>
      <c r="M33" s="97">
        <v>36336581</v>
      </c>
      <c r="N33" s="60">
        <f t="shared" si="4"/>
        <v>5.64586148192358</v>
      </c>
      <c r="O33" s="59">
        <f t="shared" si="5"/>
        <v>0.3329509730153203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43712710</v>
      </c>
      <c r="D8" s="64">
        <v>42116924</v>
      </c>
      <c r="E8" s="65">
        <f>($D8-$C8)</f>
        <v>-1595786</v>
      </c>
      <c r="F8" s="63">
        <v>47120950</v>
      </c>
      <c r="G8" s="64">
        <v>45439606</v>
      </c>
      <c r="H8" s="65">
        <f>($G8-$F8)</f>
        <v>-1681344</v>
      </c>
      <c r="I8" s="65">
        <v>48620380</v>
      </c>
      <c r="J8" s="30">
        <f>IF($C8=0,0,($E8/$C8)*100)</f>
        <v>-3.6506224391029516</v>
      </c>
      <c r="K8" s="31">
        <f>IF($F8=0,0,($H8/$F8)*100)</f>
        <v>-3.5681453790723663</v>
      </c>
      <c r="L8" s="84">
        <v>297560840</v>
      </c>
      <c r="M8" s="85">
        <v>308250259</v>
      </c>
      <c r="N8" s="32">
        <f>IF($L8=0,0,($E8/$L8)*100)</f>
        <v>-0.5362889821120279</v>
      </c>
      <c r="O8" s="31">
        <f>IF($M8=0,0,($H8/$M8)*100)</f>
        <v>-0.5454477168825347</v>
      </c>
      <c r="P8" s="6"/>
      <c r="Q8" s="33"/>
    </row>
    <row r="9" spans="1:17" ht="12.75">
      <c r="A9" s="3"/>
      <c r="B9" s="29" t="s">
        <v>16</v>
      </c>
      <c r="C9" s="63">
        <v>137371601</v>
      </c>
      <c r="D9" s="64">
        <v>138338715</v>
      </c>
      <c r="E9" s="65">
        <f>($D9-$C9)</f>
        <v>967114</v>
      </c>
      <c r="F9" s="63">
        <v>149443091</v>
      </c>
      <c r="G9" s="64">
        <v>149183261</v>
      </c>
      <c r="H9" s="65">
        <f>($G9-$F9)</f>
        <v>-259830</v>
      </c>
      <c r="I9" s="65">
        <v>160799309</v>
      </c>
      <c r="J9" s="30">
        <f>IF($C9=0,0,($E9/$C9)*100)</f>
        <v>0.7040130514312052</v>
      </c>
      <c r="K9" s="31">
        <f>IF($F9=0,0,($H9/$F9)*100)</f>
        <v>-0.17386551513445342</v>
      </c>
      <c r="L9" s="84">
        <v>297560840</v>
      </c>
      <c r="M9" s="85">
        <v>308250259</v>
      </c>
      <c r="N9" s="32">
        <f>IF($L9=0,0,($E9/$L9)*100)</f>
        <v>0.32501386943255034</v>
      </c>
      <c r="O9" s="31">
        <f>IF($M9=0,0,($H9/$M9)*100)</f>
        <v>-0.08429189997858201</v>
      </c>
      <c r="P9" s="6"/>
      <c r="Q9" s="33"/>
    </row>
    <row r="10" spans="1:17" ht="12.75">
      <c r="A10" s="3"/>
      <c r="B10" s="29" t="s">
        <v>17</v>
      </c>
      <c r="C10" s="63">
        <v>122993763</v>
      </c>
      <c r="D10" s="64">
        <v>117105201</v>
      </c>
      <c r="E10" s="65">
        <f aca="true" t="shared" si="0" ref="E10:E33">($D10-$C10)</f>
        <v>-5888562</v>
      </c>
      <c r="F10" s="63">
        <v>125719311</v>
      </c>
      <c r="G10" s="64">
        <v>113627392</v>
      </c>
      <c r="H10" s="65">
        <f aca="true" t="shared" si="1" ref="H10:H33">($G10-$F10)</f>
        <v>-12091919</v>
      </c>
      <c r="I10" s="65">
        <v>137670998</v>
      </c>
      <c r="J10" s="30">
        <f aca="true" t="shared" si="2" ref="J10:J33">IF($C10=0,0,($E10/$C10)*100)</f>
        <v>-4.7876915514813545</v>
      </c>
      <c r="K10" s="31">
        <f aca="true" t="shared" si="3" ref="K10:K33">IF($F10=0,0,($H10/$F10)*100)</f>
        <v>-9.618187455704398</v>
      </c>
      <c r="L10" s="84">
        <v>297560840</v>
      </c>
      <c r="M10" s="85">
        <v>308250259</v>
      </c>
      <c r="N10" s="32">
        <f aca="true" t="shared" si="4" ref="N10:N33">IF($L10=0,0,($E10/$L10)*100)</f>
        <v>-1.978943869092452</v>
      </c>
      <c r="O10" s="31">
        <f aca="true" t="shared" si="5" ref="O10:O33">IF($M10=0,0,($H10/$M10)*100)</f>
        <v>-3.922760369846113</v>
      </c>
      <c r="P10" s="6"/>
      <c r="Q10" s="33"/>
    </row>
    <row r="11" spans="1:17" ht="16.5">
      <c r="A11" s="7"/>
      <c r="B11" s="34" t="s">
        <v>18</v>
      </c>
      <c r="C11" s="66">
        <f>SUM(C8:C10)</f>
        <v>304078074</v>
      </c>
      <c r="D11" s="67">
        <v>297560840</v>
      </c>
      <c r="E11" s="68">
        <f t="shared" si="0"/>
        <v>-6517234</v>
      </c>
      <c r="F11" s="66">
        <f>SUM(F8:F10)</f>
        <v>322283352</v>
      </c>
      <c r="G11" s="67">
        <v>308250259</v>
      </c>
      <c r="H11" s="68">
        <f t="shared" si="1"/>
        <v>-14033093</v>
      </c>
      <c r="I11" s="68">
        <v>347090687</v>
      </c>
      <c r="J11" s="35">
        <f t="shared" si="2"/>
        <v>-2.143276532328996</v>
      </c>
      <c r="K11" s="36">
        <f t="shared" si="3"/>
        <v>-4.354271765176378</v>
      </c>
      <c r="L11" s="86">
        <v>297560840</v>
      </c>
      <c r="M11" s="87">
        <v>308250259</v>
      </c>
      <c r="N11" s="37">
        <f t="shared" si="4"/>
        <v>-2.1902189817719293</v>
      </c>
      <c r="O11" s="36">
        <f t="shared" si="5"/>
        <v>-4.552499986707229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114121157</v>
      </c>
      <c r="D13" s="64">
        <v>115621287</v>
      </c>
      <c r="E13" s="65">
        <f t="shared" si="0"/>
        <v>1500130</v>
      </c>
      <c r="F13" s="63">
        <v>122474307</v>
      </c>
      <c r="G13" s="64">
        <v>121056648</v>
      </c>
      <c r="H13" s="65">
        <f t="shared" si="1"/>
        <v>-1417659</v>
      </c>
      <c r="I13" s="65">
        <v>129346013</v>
      </c>
      <c r="J13" s="30">
        <f t="shared" si="2"/>
        <v>1.3145064766562085</v>
      </c>
      <c r="K13" s="31">
        <f t="shared" si="3"/>
        <v>-1.1575154289299223</v>
      </c>
      <c r="L13" s="84">
        <v>322891325</v>
      </c>
      <c r="M13" s="85">
        <v>331625471</v>
      </c>
      <c r="N13" s="32">
        <f t="shared" si="4"/>
        <v>0.46459284714446875</v>
      </c>
      <c r="O13" s="31">
        <f t="shared" si="5"/>
        <v>-0.427487971815048</v>
      </c>
      <c r="P13" s="6"/>
      <c r="Q13" s="33"/>
    </row>
    <row r="14" spans="1:17" ht="12.75">
      <c r="A14" s="3"/>
      <c r="B14" s="29" t="s">
        <v>21</v>
      </c>
      <c r="C14" s="63">
        <v>34912950</v>
      </c>
      <c r="D14" s="64">
        <v>36921200</v>
      </c>
      <c r="E14" s="65">
        <f t="shared" si="0"/>
        <v>2008250</v>
      </c>
      <c r="F14" s="63">
        <v>35597249</v>
      </c>
      <c r="G14" s="64">
        <v>36921200</v>
      </c>
      <c r="H14" s="65">
        <f t="shared" si="1"/>
        <v>1323951</v>
      </c>
      <c r="I14" s="65">
        <v>36921200</v>
      </c>
      <c r="J14" s="30">
        <f t="shared" si="2"/>
        <v>5.7521635954567</v>
      </c>
      <c r="K14" s="31">
        <f t="shared" si="3"/>
        <v>3.7192508893032716</v>
      </c>
      <c r="L14" s="84">
        <v>322891325</v>
      </c>
      <c r="M14" s="85">
        <v>331625471</v>
      </c>
      <c r="N14" s="32">
        <f t="shared" si="4"/>
        <v>0.6219584871163696</v>
      </c>
      <c r="O14" s="31">
        <f t="shared" si="5"/>
        <v>0.39923079370462466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322891325</v>
      </c>
      <c r="M15" s="85">
        <v>331625471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75690323</v>
      </c>
      <c r="D16" s="64">
        <v>72733271</v>
      </c>
      <c r="E16" s="65">
        <f t="shared" si="0"/>
        <v>-2957052</v>
      </c>
      <c r="F16" s="63">
        <v>82948026</v>
      </c>
      <c r="G16" s="64">
        <v>77648411</v>
      </c>
      <c r="H16" s="65">
        <f t="shared" si="1"/>
        <v>-5299615</v>
      </c>
      <c r="I16" s="65">
        <v>83671246</v>
      </c>
      <c r="J16" s="30">
        <f t="shared" si="2"/>
        <v>-3.906776827996889</v>
      </c>
      <c r="K16" s="31">
        <f t="shared" si="3"/>
        <v>-6.389079108404581</v>
      </c>
      <c r="L16" s="84">
        <v>322891325</v>
      </c>
      <c r="M16" s="85">
        <v>331625471</v>
      </c>
      <c r="N16" s="32">
        <f t="shared" si="4"/>
        <v>-0.9158041022006397</v>
      </c>
      <c r="O16" s="31">
        <f t="shared" si="5"/>
        <v>-1.5980723627830145</v>
      </c>
      <c r="P16" s="6"/>
      <c r="Q16" s="33"/>
    </row>
    <row r="17" spans="1:17" ht="12.75">
      <c r="A17" s="3"/>
      <c r="B17" s="29" t="s">
        <v>23</v>
      </c>
      <c r="C17" s="63">
        <v>98517802</v>
      </c>
      <c r="D17" s="64">
        <v>97615567</v>
      </c>
      <c r="E17" s="65">
        <f t="shared" si="0"/>
        <v>-902235</v>
      </c>
      <c r="F17" s="63">
        <v>100949375</v>
      </c>
      <c r="G17" s="64">
        <v>95999212</v>
      </c>
      <c r="H17" s="65">
        <f t="shared" si="1"/>
        <v>-4950163</v>
      </c>
      <c r="I17" s="65">
        <v>119829565</v>
      </c>
      <c r="J17" s="42">
        <f t="shared" si="2"/>
        <v>-0.9158091042266656</v>
      </c>
      <c r="K17" s="31">
        <f t="shared" si="3"/>
        <v>-4.9036093586513045</v>
      </c>
      <c r="L17" s="88">
        <v>322891325</v>
      </c>
      <c r="M17" s="85">
        <v>331625471</v>
      </c>
      <c r="N17" s="32">
        <f t="shared" si="4"/>
        <v>-0.27942373490523476</v>
      </c>
      <c r="O17" s="31">
        <f t="shared" si="5"/>
        <v>-1.492696862238305</v>
      </c>
      <c r="P17" s="6"/>
      <c r="Q17" s="33"/>
    </row>
    <row r="18" spans="1:17" ht="16.5">
      <c r="A18" s="3"/>
      <c r="B18" s="34" t="s">
        <v>24</v>
      </c>
      <c r="C18" s="66">
        <f>SUM(C13:C17)</f>
        <v>323242232</v>
      </c>
      <c r="D18" s="67">
        <v>322891325</v>
      </c>
      <c r="E18" s="68">
        <f t="shared" si="0"/>
        <v>-350907</v>
      </c>
      <c r="F18" s="66">
        <f>SUM(F13:F17)</f>
        <v>341968957</v>
      </c>
      <c r="G18" s="67">
        <v>331625471</v>
      </c>
      <c r="H18" s="68">
        <f t="shared" si="1"/>
        <v>-10343486</v>
      </c>
      <c r="I18" s="68">
        <v>369768024</v>
      </c>
      <c r="J18" s="43">
        <f t="shared" si="2"/>
        <v>-0.10855852523626926</v>
      </c>
      <c r="K18" s="36">
        <f t="shared" si="3"/>
        <v>-3.024685658821365</v>
      </c>
      <c r="L18" s="89">
        <v>322891325</v>
      </c>
      <c r="M18" s="87">
        <v>331625471</v>
      </c>
      <c r="N18" s="37">
        <f t="shared" si="4"/>
        <v>-0.10867650284503619</v>
      </c>
      <c r="O18" s="36">
        <f t="shared" si="5"/>
        <v>-3.1190264031317425</v>
      </c>
      <c r="P18" s="6"/>
      <c r="Q18" s="38"/>
    </row>
    <row r="19" spans="1:17" ht="16.5">
      <c r="A19" s="44"/>
      <c r="B19" s="45" t="s">
        <v>25</v>
      </c>
      <c r="C19" s="72">
        <f>C11-C18</f>
        <v>-19164158</v>
      </c>
      <c r="D19" s="73">
        <v>-25330485</v>
      </c>
      <c r="E19" s="74">
        <f t="shared" si="0"/>
        <v>-6166327</v>
      </c>
      <c r="F19" s="75">
        <f>F11-F18</f>
        <v>-19685605</v>
      </c>
      <c r="G19" s="76">
        <v>-23375212</v>
      </c>
      <c r="H19" s="77">
        <f t="shared" si="1"/>
        <v>-3689607</v>
      </c>
      <c r="I19" s="77">
        <v>-22677337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22124044</v>
      </c>
      <c r="M22" s="85">
        <v>19200347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4500000</v>
      </c>
      <c r="D23" s="64">
        <v>6000000</v>
      </c>
      <c r="E23" s="65">
        <f t="shared" si="0"/>
        <v>1500000</v>
      </c>
      <c r="F23" s="63">
        <v>4500000</v>
      </c>
      <c r="G23" s="64">
        <v>4500000</v>
      </c>
      <c r="H23" s="65">
        <f t="shared" si="1"/>
        <v>0</v>
      </c>
      <c r="I23" s="65">
        <v>4500000</v>
      </c>
      <c r="J23" s="30">
        <f t="shared" si="2"/>
        <v>33.33333333333333</v>
      </c>
      <c r="K23" s="31">
        <f t="shared" si="3"/>
        <v>0</v>
      </c>
      <c r="L23" s="84">
        <v>22124044</v>
      </c>
      <c r="M23" s="85">
        <v>19200347</v>
      </c>
      <c r="N23" s="32">
        <f t="shared" si="4"/>
        <v>6.779953972248473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15424520</v>
      </c>
      <c r="D24" s="64">
        <v>16124044</v>
      </c>
      <c r="E24" s="65">
        <f t="shared" si="0"/>
        <v>699524</v>
      </c>
      <c r="F24" s="63">
        <v>19400087</v>
      </c>
      <c r="G24" s="64">
        <v>14700347</v>
      </c>
      <c r="H24" s="65">
        <f t="shared" si="1"/>
        <v>-4699740</v>
      </c>
      <c r="I24" s="65">
        <v>13351957</v>
      </c>
      <c r="J24" s="30">
        <f t="shared" si="2"/>
        <v>4.535142746743497</v>
      </c>
      <c r="K24" s="31">
        <f t="shared" si="3"/>
        <v>-24.225355278045917</v>
      </c>
      <c r="L24" s="84">
        <v>22124044</v>
      </c>
      <c r="M24" s="85">
        <v>19200347</v>
      </c>
      <c r="N24" s="32">
        <f t="shared" si="4"/>
        <v>3.1618270149887606</v>
      </c>
      <c r="O24" s="31">
        <f t="shared" si="5"/>
        <v>-24.477370122529557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22124044</v>
      </c>
      <c r="M25" s="85">
        <v>19200347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19924520</v>
      </c>
      <c r="D26" s="67">
        <v>22124044</v>
      </c>
      <c r="E26" s="68">
        <f t="shared" si="0"/>
        <v>2199524</v>
      </c>
      <c r="F26" s="66">
        <f>SUM(F22:F24)</f>
        <v>23900087</v>
      </c>
      <c r="G26" s="67">
        <v>19200347</v>
      </c>
      <c r="H26" s="68">
        <f t="shared" si="1"/>
        <v>-4699740</v>
      </c>
      <c r="I26" s="68">
        <v>17851957</v>
      </c>
      <c r="J26" s="43">
        <f t="shared" si="2"/>
        <v>11.03928225121609</v>
      </c>
      <c r="K26" s="36">
        <f t="shared" si="3"/>
        <v>-19.664112519757772</v>
      </c>
      <c r="L26" s="89">
        <v>22124044</v>
      </c>
      <c r="M26" s="87">
        <v>19200347</v>
      </c>
      <c r="N26" s="37">
        <f t="shared" si="4"/>
        <v>9.941780987237234</v>
      </c>
      <c r="O26" s="36">
        <f t="shared" si="5"/>
        <v>-24.477370122529557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4903565</v>
      </c>
      <c r="D28" s="64">
        <v>6119262</v>
      </c>
      <c r="E28" s="65">
        <f t="shared" si="0"/>
        <v>1215697</v>
      </c>
      <c r="F28" s="63">
        <v>5317217</v>
      </c>
      <c r="G28" s="64">
        <v>5385130</v>
      </c>
      <c r="H28" s="65">
        <f t="shared" si="1"/>
        <v>67913</v>
      </c>
      <c r="I28" s="65">
        <v>5825870</v>
      </c>
      <c r="J28" s="30">
        <f t="shared" si="2"/>
        <v>24.792105335607868</v>
      </c>
      <c r="K28" s="31">
        <f t="shared" si="3"/>
        <v>1.2772282944254485</v>
      </c>
      <c r="L28" s="84">
        <v>22124044</v>
      </c>
      <c r="M28" s="85">
        <v>19200347</v>
      </c>
      <c r="N28" s="32">
        <f t="shared" si="4"/>
        <v>5.494913136133701</v>
      </c>
      <c r="O28" s="31">
        <f t="shared" si="5"/>
        <v>0.35370714914683576</v>
      </c>
      <c r="P28" s="6"/>
      <c r="Q28" s="33"/>
    </row>
    <row r="29" spans="1:17" ht="12.75">
      <c r="A29" s="7"/>
      <c r="B29" s="29" t="s">
        <v>33</v>
      </c>
      <c r="C29" s="63">
        <v>1739130</v>
      </c>
      <c r="D29" s="64">
        <v>1739130</v>
      </c>
      <c r="E29" s="65">
        <f t="shared" si="0"/>
        <v>0</v>
      </c>
      <c r="F29" s="63">
        <v>4347826</v>
      </c>
      <c r="G29" s="64">
        <v>4347826</v>
      </c>
      <c r="H29" s="65">
        <f t="shared" si="1"/>
        <v>0</v>
      </c>
      <c r="I29" s="65">
        <v>2608696</v>
      </c>
      <c r="J29" s="30">
        <f t="shared" si="2"/>
        <v>0</v>
      </c>
      <c r="K29" s="31">
        <f t="shared" si="3"/>
        <v>0</v>
      </c>
      <c r="L29" s="84">
        <v>22124044</v>
      </c>
      <c r="M29" s="85">
        <v>19200347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22124044</v>
      </c>
      <c r="M30" s="85">
        <v>19200347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6183565</v>
      </c>
      <c r="D31" s="64">
        <v>6017391</v>
      </c>
      <c r="E31" s="65">
        <f t="shared" si="0"/>
        <v>-166174</v>
      </c>
      <c r="F31" s="63">
        <v>6612218</v>
      </c>
      <c r="G31" s="64">
        <v>5827391</v>
      </c>
      <c r="H31" s="65">
        <f t="shared" si="1"/>
        <v>-784827</v>
      </c>
      <c r="I31" s="65">
        <v>5837391</v>
      </c>
      <c r="J31" s="30">
        <f t="shared" si="2"/>
        <v>-2.6873494497106445</v>
      </c>
      <c r="K31" s="31">
        <f t="shared" si="3"/>
        <v>-11.869345505547457</v>
      </c>
      <c r="L31" s="84">
        <v>22124044</v>
      </c>
      <c r="M31" s="85">
        <v>19200347</v>
      </c>
      <c r="N31" s="32">
        <f t="shared" si="4"/>
        <v>-0.7511013809229452</v>
      </c>
      <c r="O31" s="31">
        <f t="shared" si="5"/>
        <v>-4.087566750746744</v>
      </c>
      <c r="P31" s="6"/>
      <c r="Q31" s="33"/>
    </row>
    <row r="32" spans="1:17" ht="12.75">
      <c r="A32" s="7"/>
      <c r="B32" s="29" t="s">
        <v>36</v>
      </c>
      <c r="C32" s="63">
        <v>7098260</v>
      </c>
      <c r="D32" s="64">
        <v>8248261</v>
      </c>
      <c r="E32" s="65">
        <f t="shared" si="0"/>
        <v>1150001</v>
      </c>
      <c r="F32" s="63">
        <v>7622826</v>
      </c>
      <c r="G32" s="64">
        <v>3640000</v>
      </c>
      <c r="H32" s="65">
        <f t="shared" si="1"/>
        <v>-3982826</v>
      </c>
      <c r="I32" s="65">
        <v>3580000</v>
      </c>
      <c r="J32" s="30">
        <f t="shared" si="2"/>
        <v>16.201167610090362</v>
      </c>
      <c r="K32" s="31">
        <f t="shared" si="3"/>
        <v>-52.24868047624332</v>
      </c>
      <c r="L32" s="84">
        <v>22124044</v>
      </c>
      <c r="M32" s="85">
        <v>19200347</v>
      </c>
      <c r="N32" s="32">
        <f t="shared" si="4"/>
        <v>5.197969232026478</v>
      </c>
      <c r="O32" s="31">
        <f t="shared" si="5"/>
        <v>-20.743510520929647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19924520</v>
      </c>
      <c r="D33" s="82">
        <v>22124044</v>
      </c>
      <c r="E33" s="83">
        <f t="shared" si="0"/>
        <v>2199524</v>
      </c>
      <c r="F33" s="81">
        <f>SUM(F28:F32)</f>
        <v>23900087</v>
      </c>
      <c r="G33" s="82">
        <v>19200347</v>
      </c>
      <c r="H33" s="83">
        <f t="shared" si="1"/>
        <v>-4699740</v>
      </c>
      <c r="I33" s="83">
        <v>17851957</v>
      </c>
      <c r="J33" s="58">
        <f t="shared" si="2"/>
        <v>11.03928225121609</v>
      </c>
      <c r="K33" s="59">
        <f t="shared" si="3"/>
        <v>-19.664112519757772</v>
      </c>
      <c r="L33" s="96">
        <v>22124044</v>
      </c>
      <c r="M33" s="97">
        <v>19200347</v>
      </c>
      <c r="N33" s="60">
        <f t="shared" si="4"/>
        <v>9.941780987237234</v>
      </c>
      <c r="O33" s="59">
        <f t="shared" si="5"/>
        <v>-24.477370122529557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237092217</v>
      </c>
      <c r="M8" s="85">
        <v>244850588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11366482</v>
      </c>
      <c r="D9" s="64">
        <v>12417765</v>
      </c>
      <c r="E9" s="65">
        <f>($D9-$C9)</f>
        <v>1051283</v>
      </c>
      <c r="F9" s="63">
        <v>12048471</v>
      </c>
      <c r="G9" s="64">
        <v>12931186</v>
      </c>
      <c r="H9" s="65">
        <f>($G9-$F9)</f>
        <v>882715</v>
      </c>
      <c r="I9" s="65">
        <v>13466480</v>
      </c>
      <c r="J9" s="30">
        <f>IF($C9=0,0,($E9/$C9)*100)</f>
        <v>9.248974308849474</v>
      </c>
      <c r="K9" s="31">
        <f>IF($F9=0,0,($H9/$F9)*100)</f>
        <v>7.326365312245844</v>
      </c>
      <c r="L9" s="84">
        <v>237092217</v>
      </c>
      <c r="M9" s="85">
        <v>244850588</v>
      </c>
      <c r="N9" s="32">
        <f>IF($L9=0,0,($E9/$L9)*100)</f>
        <v>0.44340679474940337</v>
      </c>
      <c r="O9" s="31">
        <f>IF($M9=0,0,($H9/$M9)*100)</f>
        <v>0.36051169295129487</v>
      </c>
      <c r="P9" s="6"/>
      <c r="Q9" s="33"/>
    </row>
    <row r="10" spans="1:17" ht="12.75">
      <c r="A10" s="3"/>
      <c r="B10" s="29" t="s">
        <v>17</v>
      </c>
      <c r="C10" s="63">
        <v>215890111</v>
      </c>
      <c r="D10" s="64">
        <v>224674452</v>
      </c>
      <c r="E10" s="65">
        <f aca="true" t="shared" si="0" ref="E10:E33">($D10-$C10)</f>
        <v>8784341</v>
      </c>
      <c r="F10" s="63">
        <v>228971058</v>
      </c>
      <c r="G10" s="64">
        <v>231919402</v>
      </c>
      <c r="H10" s="65">
        <f aca="true" t="shared" si="1" ref="H10:H33">($G10-$F10)</f>
        <v>2948344</v>
      </c>
      <c r="I10" s="65">
        <v>241398293</v>
      </c>
      <c r="J10" s="30">
        <f aca="true" t="shared" si="2" ref="J10:J33">IF($C10=0,0,($E10/$C10)*100)</f>
        <v>4.06889456831119</v>
      </c>
      <c r="K10" s="31">
        <f aca="true" t="shared" si="3" ref="K10:K33">IF($F10=0,0,($H10/$F10)*100)</f>
        <v>1.2876492014986454</v>
      </c>
      <c r="L10" s="84">
        <v>237092217</v>
      </c>
      <c r="M10" s="85">
        <v>244850588</v>
      </c>
      <c r="N10" s="32">
        <f aca="true" t="shared" si="4" ref="N10:N33">IF($L10=0,0,($E10/$L10)*100)</f>
        <v>3.705031363387184</v>
      </c>
      <c r="O10" s="31">
        <f aca="true" t="shared" si="5" ref="O10:O33">IF($M10=0,0,($H10/$M10)*100)</f>
        <v>1.2041400529534363</v>
      </c>
      <c r="P10" s="6"/>
      <c r="Q10" s="33"/>
    </row>
    <row r="11" spans="1:17" ht="16.5">
      <c r="A11" s="7"/>
      <c r="B11" s="34" t="s">
        <v>18</v>
      </c>
      <c r="C11" s="66">
        <f>SUM(C8:C10)</f>
        <v>227256593</v>
      </c>
      <c r="D11" s="67">
        <v>237092217</v>
      </c>
      <c r="E11" s="68">
        <f t="shared" si="0"/>
        <v>9835624</v>
      </c>
      <c r="F11" s="66">
        <f>SUM(F8:F10)</f>
        <v>241019529</v>
      </c>
      <c r="G11" s="67">
        <v>244850588</v>
      </c>
      <c r="H11" s="68">
        <f t="shared" si="1"/>
        <v>3831059</v>
      </c>
      <c r="I11" s="68">
        <v>254864773</v>
      </c>
      <c r="J11" s="35">
        <f t="shared" si="2"/>
        <v>4.327981806890857</v>
      </c>
      <c r="K11" s="36">
        <f t="shared" si="3"/>
        <v>1.589522233279279</v>
      </c>
      <c r="L11" s="86">
        <v>237092217</v>
      </c>
      <c r="M11" s="87">
        <v>244850588</v>
      </c>
      <c r="N11" s="37">
        <f t="shared" si="4"/>
        <v>4.148438158136587</v>
      </c>
      <c r="O11" s="36">
        <f t="shared" si="5"/>
        <v>1.5646517459047309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107911936</v>
      </c>
      <c r="D13" s="64">
        <v>128810595</v>
      </c>
      <c r="E13" s="65">
        <f t="shared" si="0"/>
        <v>20898659</v>
      </c>
      <c r="F13" s="63">
        <v>114435259</v>
      </c>
      <c r="G13" s="64">
        <v>132711496</v>
      </c>
      <c r="H13" s="65">
        <f t="shared" si="1"/>
        <v>18276237</v>
      </c>
      <c r="I13" s="65">
        <v>138003961</v>
      </c>
      <c r="J13" s="30">
        <f t="shared" si="2"/>
        <v>19.366401692580144</v>
      </c>
      <c r="K13" s="31">
        <f t="shared" si="3"/>
        <v>15.970809311490264</v>
      </c>
      <c r="L13" s="84">
        <v>239858232</v>
      </c>
      <c r="M13" s="85">
        <v>247027683</v>
      </c>
      <c r="N13" s="32">
        <f t="shared" si="4"/>
        <v>8.712921305948758</v>
      </c>
      <c r="O13" s="31">
        <f t="shared" si="5"/>
        <v>7.39845703851742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400000</v>
      </c>
      <c r="E14" s="65">
        <f t="shared" si="0"/>
        <v>400000</v>
      </c>
      <c r="F14" s="63">
        <v>0</v>
      </c>
      <c r="G14" s="64">
        <v>416000</v>
      </c>
      <c r="H14" s="65">
        <f t="shared" si="1"/>
        <v>416000</v>
      </c>
      <c r="I14" s="65">
        <v>432640</v>
      </c>
      <c r="J14" s="30">
        <f t="shared" si="2"/>
        <v>0</v>
      </c>
      <c r="K14" s="31">
        <f t="shared" si="3"/>
        <v>0</v>
      </c>
      <c r="L14" s="84">
        <v>239858232</v>
      </c>
      <c r="M14" s="85">
        <v>247027683</v>
      </c>
      <c r="N14" s="32">
        <f t="shared" si="4"/>
        <v>0.16676517485545378</v>
      </c>
      <c r="O14" s="31">
        <f t="shared" si="5"/>
        <v>0.16840217863355825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239858232</v>
      </c>
      <c r="M15" s="85">
        <v>247027683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239858232</v>
      </c>
      <c r="M16" s="85">
        <v>247027683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127871494</v>
      </c>
      <c r="D17" s="64">
        <v>110647637</v>
      </c>
      <c r="E17" s="65">
        <f t="shared" si="0"/>
        <v>-17223857</v>
      </c>
      <c r="F17" s="63">
        <v>135528366</v>
      </c>
      <c r="G17" s="64">
        <v>113900187</v>
      </c>
      <c r="H17" s="65">
        <f t="shared" si="1"/>
        <v>-21628179</v>
      </c>
      <c r="I17" s="65">
        <v>118480237</v>
      </c>
      <c r="J17" s="42">
        <f t="shared" si="2"/>
        <v>-13.469661189694085</v>
      </c>
      <c r="K17" s="31">
        <f t="shared" si="3"/>
        <v>-15.958414934331902</v>
      </c>
      <c r="L17" s="88">
        <v>239858232</v>
      </c>
      <c r="M17" s="85">
        <v>247027683</v>
      </c>
      <c r="N17" s="32">
        <f t="shared" si="4"/>
        <v>-7.180848810725829</v>
      </c>
      <c r="O17" s="31">
        <f t="shared" si="5"/>
        <v>-8.755366498741763</v>
      </c>
      <c r="P17" s="6"/>
      <c r="Q17" s="33"/>
    </row>
    <row r="18" spans="1:17" ht="16.5">
      <c r="A18" s="3"/>
      <c r="B18" s="34" t="s">
        <v>24</v>
      </c>
      <c r="C18" s="66">
        <f>SUM(C13:C17)</f>
        <v>235783430</v>
      </c>
      <c r="D18" s="67">
        <v>239858232</v>
      </c>
      <c r="E18" s="68">
        <f t="shared" si="0"/>
        <v>4074802</v>
      </c>
      <c r="F18" s="66">
        <f>SUM(F13:F17)</f>
        <v>249963625</v>
      </c>
      <c r="G18" s="67">
        <v>247027683</v>
      </c>
      <c r="H18" s="68">
        <f t="shared" si="1"/>
        <v>-2935942</v>
      </c>
      <c r="I18" s="68">
        <v>256916838</v>
      </c>
      <c r="J18" s="43">
        <f t="shared" si="2"/>
        <v>1.728196930547664</v>
      </c>
      <c r="K18" s="36">
        <f t="shared" si="3"/>
        <v>-1.1745476966898685</v>
      </c>
      <c r="L18" s="89">
        <v>239858232</v>
      </c>
      <c r="M18" s="87">
        <v>247027683</v>
      </c>
      <c r="N18" s="37">
        <f t="shared" si="4"/>
        <v>1.6988376700783818</v>
      </c>
      <c r="O18" s="36">
        <f t="shared" si="5"/>
        <v>-1.1885072815907842</v>
      </c>
      <c r="P18" s="6"/>
      <c r="Q18" s="38"/>
    </row>
    <row r="19" spans="1:17" ht="16.5">
      <c r="A19" s="44"/>
      <c r="B19" s="45" t="s">
        <v>25</v>
      </c>
      <c r="C19" s="72">
        <f>C11-C18</f>
        <v>-8526837</v>
      </c>
      <c r="D19" s="73">
        <v>-2766015</v>
      </c>
      <c r="E19" s="74">
        <f t="shared" si="0"/>
        <v>5760822</v>
      </c>
      <c r="F19" s="75">
        <f>F11-F18</f>
        <v>-8944096</v>
      </c>
      <c r="G19" s="76">
        <v>-2177095</v>
      </c>
      <c r="H19" s="77">
        <f t="shared" si="1"/>
        <v>6767001</v>
      </c>
      <c r="I19" s="77">
        <v>-2052065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4900000</v>
      </c>
      <c r="E22" s="65">
        <f t="shared" si="0"/>
        <v>4900000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8465000</v>
      </c>
      <c r="M22" s="85">
        <v>8163000</v>
      </c>
      <c r="N22" s="32">
        <f t="shared" si="4"/>
        <v>57.885410513880686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865000</v>
      </c>
      <c r="D23" s="64">
        <v>1465000</v>
      </c>
      <c r="E23" s="65">
        <f t="shared" si="0"/>
        <v>600000</v>
      </c>
      <c r="F23" s="63">
        <v>805000</v>
      </c>
      <c r="G23" s="64">
        <v>5840000</v>
      </c>
      <c r="H23" s="65">
        <f t="shared" si="1"/>
        <v>5035000</v>
      </c>
      <c r="I23" s="65">
        <v>655000</v>
      </c>
      <c r="J23" s="30">
        <f t="shared" si="2"/>
        <v>69.36416184971098</v>
      </c>
      <c r="K23" s="31">
        <f t="shared" si="3"/>
        <v>625.4658385093168</v>
      </c>
      <c r="L23" s="84">
        <v>8465000</v>
      </c>
      <c r="M23" s="85">
        <v>8163000</v>
      </c>
      <c r="N23" s="32">
        <f t="shared" si="4"/>
        <v>7.088009450679269</v>
      </c>
      <c r="O23" s="31">
        <f t="shared" si="5"/>
        <v>61.6807546245253</v>
      </c>
      <c r="P23" s="6"/>
      <c r="Q23" s="33"/>
    </row>
    <row r="24" spans="1:17" ht="12.75">
      <c r="A24" s="7"/>
      <c r="B24" s="29" t="s">
        <v>29</v>
      </c>
      <c r="C24" s="63">
        <v>2841000</v>
      </c>
      <c r="D24" s="64">
        <v>2100000</v>
      </c>
      <c r="E24" s="65">
        <f t="shared" si="0"/>
        <v>-741000</v>
      </c>
      <c r="F24" s="63">
        <v>3125000</v>
      </c>
      <c r="G24" s="64">
        <v>2323000</v>
      </c>
      <c r="H24" s="65">
        <f t="shared" si="1"/>
        <v>-802000</v>
      </c>
      <c r="I24" s="65">
        <v>2435000</v>
      </c>
      <c r="J24" s="30">
        <f t="shared" si="2"/>
        <v>-26.08236536430834</v>
      </c>
      <c r="K24" s="31">
        <f t="shared" si="3"/>
        <v>-25.663999999999998</v>
      </c>
      <c r="L24" s="84">
        <v>8465000</v>
      </c>
      <c r="M24" s="85">
        <v>8163000</v>
      </c>
      <c r="N24" s="32">
        <f t="shared" si="4"/>
        <v>-8.753691671588895</v>
      </c>
      <c r="O24" s="31">
        <f t="shared" si="5"/>
        <v>-9.824819306627464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8465000</v>
      </c>
      <c r="M25" s="85">
        <v>8163000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3706000</v>
      </c>
      <c r="D26" s="67">
        <v>8465000</v>
      </c>
      <c r="E26" s="68">
        <f t="shared" si="0"/>
        <v>4759000</v>
      </c>
      <c r="F26" s="66">
        <f>SUM(F22:F24)</f>
        <v>3930000</v>
      </c>
      <c r="G26" s="67">
        <v>8163000</v>
      </c>
      <c r="H26" s="68">
        <f t="shared" si="1"/>
        <v>4233000</v>
      </c>
      <c r="I26" s="68">
        <v>3090000</v>
      </c>
      <c r="J26" s="43">
        <f t="shared" si="2"/>
        <v>128.41338370210468</v>
      </c>
      <c r="K26" s="36">
        <f t="shared" si="3"/>
        <v>107.70992366412213</v>
      </c>
      <c r="L26" s="89">
        <v>8465000</v>
      </c>
      <c r="M26" s="87">
        <v>8163000</v>
      </c>
      <c r="N26" s="37">
        <f t="shared" si="4"/>
        <v>56.21972829297106</v>
      </c>
      <c r="O26" s="36">
        <f t="shared" si="5"/>
        <v>51.85593531789783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8465000</v>
      </c>
      <c r="M28" s="85">
        <v>8163000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8465000</v>
      </c>
      <c r="M29" s="85">
        <v>8163000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515000</v>
      </c>
      <c r="D30" s="64">
        <v>0</v>
      </c>
      <c r="E30" s="65">
        <f t="shared" si="0"/>
        <v>-515000</v>
      </c>
      <c r="F30" s="63">
        <v>470000</v>
      </c>
      <c r="G30" s="64">
        <v>885000</v>
      </c>
      <c r="H30" s="65">
        <f t="shared" si="1"/>
        <v>415000</v>
      </c>
      <c r="I30" s="65">
        <v>30000</v>
      </c>
      <c r="J30" s="30">
        <f t="shared" si="2"/>
        <v>-100</v>
      </c>
      <c r="K30" s="31">
        <f t="shared" si="3"/>
        <v>88.29787234042553</v>
      </c>
      <c r="L30" s="84">
        <v>8465000</v>
      </c>
      <c r="M30" s="85">
        <v>8163000</v>
      </c>
      <c r="N30" s="32">
        <f t="shared" si="4"/>
        <v>-6.0838747784997045</v>
      </c>
      <c r="O30" s="31">
        <f t="shared" si="5"/>
        <v>5.083915227244885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8465000</v>
      </c>
      <c r="M31" s="85">
        <v>8163000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3191000</v>
      </c>
      <c r="D32" s="64">
        <v>8465000</v>
      </c>
      <c r="E32" s="65">
        <f t="shared" si="0"/>
        <v>5274000</v>
      </c>
      <c r="F32" s="63">
        <v>3460000</v>
      </c>
      <c r="G32" s="64">
        <v>7278000</v>
      </c>
      <c r="H32" s="65">
        <f t="shared" si="1"/>
        <v>3818000</v>
      </c>
      <c r="I32" s="65">
        <v>3060000</v>
      </c>
      <c r="J32" s="30">
        <f t="shared" si="2"/>
        <v>165.27734252585395</v>
      </c>
      <c r="K32" s="31">
        <f t="shared" si="3"/>
        <v>110.34682080924856</v>
      </c>
      <c r="L32" s="84">
        <v>8465000</v>
      </c>
      <c r="M32" s="85">
        <v>8163000</v>
      </c>
      <c r="N32" s="32">
        <f t="shared" si="4"/>
        <v>62.30360307147076</v>
      </c>
      <c r="O32" s="31">
        <f t="shared" si="5"/>
        <v>46.772020090652944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3706000</v>
      </c>
      <c r="D33" s="82">
        <v>8465000</v>
      </c>
      <c r="E33" s="83">
        <f t="shared" si="0"/>
        <v>4759000</v>
      </c>
      <c r="F33" s="81">
        <f>SUM(F28:F32)</f>
        <v>3930000</v>
      </c>
      <c r="G33" s="82">
        <v>8163000</v>
      </c>
      <c r="H33" s="83">
        <f t="shared" si="1"/>
        <v>4233000</v>
      </c>
      <c r="I33" s="83">
        <v>3090000</v>
      </c>
      <c r="J33" s="58">
        <f t="shared" si="2"/>
        <v>128.41338370210468</v>
      </c>
      <c r="K33" s="59">
        <f t="shared" si="3"/>
        <v>107.70992366412213</v>
      </c>
      <c r="L33" s="96">
        <v>8465000</v>
      </c>
      <c r="M33" s="97">
        <v>8163000</v>
      </c>
      <c r="N33" s="60">
        <f t="shared" si="4"/>
        <v>56.21972829297106</v>
      </c>
      <c r="O33" s="59">
        <f t="shared" si="5"/>
        <v>51.85593531789783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10517013100</v>
      </c>
      <c r="D8" s="64">
        <v>10511518816</v>
      </c>
      <c r="E8" s="65">
        <f>($D8-$C8)</f>
        <v>-5494284</v>
      </c>
      <c r="F8" s="63">
        <v>11045428124</v>
      </c>
      <c r="G8" s="64">
        <v>11555663152</v>
      </c>
      <c r="H8" s="65">
        <f>($G8-$F8)</f>
        <v>510235028</v>
      </c>
      <c r="I8" s="65">
        <v>12624125710</v>
      </c>
      <c r="J8" s="30">
        <f>IF($C8=0,0,($E8/$C8)*100)</f>
        <v>-0.05224186703732451</v>
      </c>
      <c r="K8" s="31">
        <f>IF($F8=0,0,($H8/$F8)*100)</f>
        <v>4.619422826095247</v>
      </c>
      <c r="L8" s="84">
        <v>42443102629</v>
      </c>
      <c r="M8" s="85">
        <v>46562550715</v>
      </c>
      <c r="N8" s="32">
        <f>IF($L8=0,0,($E8/$L8)*100)</f>
        <v>-0.01294505740550158</v>
      </c>
      <c r="O8" s="31">
        <f>IF($M8=0,0,($H8/$M8)*100)</f>
        <v>1.095805578012781</v>
      </c>
      <c r="P8" s="6"/>
      <c r="Q8" s="33"/>
    </row>
    <row r="9" spans="1:17" ht="12.75">
      <c r="A9" s="3"/>
      <c r="B9" s="29" t="s">
        <v>16</v>
      </c>
      <c r="C9" s="63">
        <v>22419166360</v>
      </c>
      <c r="D9" s="64">
        <v>19885709445</v>
      </c>
      <c r="E9" s="65">
        <f>($D9-$C9)</f>
        <v>-2533456915</v>
      </c>
      <c r="F9" s="63">
        <v>25311082474</v>
      </c>
      <c r="G9" s="64">
        <v>22553509497</v>
      </c>
      <c r="H9" s="65">
        <f>($G9-$F9)</f>
        <v>-2757572977</v>
      </c>
      <c r="I9" s="65">
        <v>24407147977</v>
      </c>
      <c r="J9" s="30">
        <f>IF($C9=0,0,($E9/$C9)*100)</f>
        <v>-11.300406421534758</v>
      </c>
      <c r="K9" s="31">
        <f>IF($F9=0,0,($H9/$F9)*100)</f>
        <v>-10.894725580514498</v>
      </c>
      <c r="L9" s="84">
        <v>42443102629</v>
      </c>
      <c r="M9" s="85">
        <v>46562550715</v>
      </c>
      <c r="N9" s="32">
        <f>IF($L9=0,0,($E9/$L9)*100)</f>
        <v>-5.969066251223987</v>
      </c>
      <c r="O9" s="31">
        <f>IF($M9=0,0,($H9/$M9)*100)</f>
        <v>-5.9222979296786145</v>
      </c>
      <c r="P9" s="6"/>
      <c r="Q9" s="33"/>
    </row>
    <row r="10" spans="1:17" ht="12.75">
      <c r="A10" s="3"/>
      <c r="B10" s="29" t="s">
        <v>17</v>
      </c>
      <c r="C10" s="63">
        <v>12140998703</v>
      </c>
      <c r="D10" s="64">
        <v>12045874368</v>
      </c>
      <c r="E10" s="65">
        <f aca="true" t="shared" si="0" ref="E10:E33">($D10-$C10)</f>
        <v>-95124335</v>
      </c>
      <c r="F10" s="63">
        <v>12805205698</v>
      </c>
      <c r="G10" s="64">
        <v>12453378066</v>
      </c>
      <c r="H10" s="65">
        <f aca="true" t="shared" si="1" ref="H10:H33">($G10-$F10)</f>
        <v>-351827632</v>
      </c>
      <c r="I10" s="65">
        <v>13206465752</v>
      </c>
      <c r="J10" s="30">
        <f aca="true" t="shared" si="2" ref="J10:J33">IF($C10=0,0,($E10/$C10)*100)</f>
        <v>-0.7834967890779454</v>
      </c>
      <c r="K10" s="31">
        <f aca="true" t="shared" si="3" ref="K10:K33">IF($F10=0,0,($H10/$F10)*100)</f>
        <v>-2.747535965431237</v>
      </c>
      <c r="L10" s="84">
        <v>42443102629</v>
      </c>
      <c r="M10" s="85">
        <v>46562550715</v>
      </c>
      <c r="N10" s="32">
        <f aca="true" t="shared" si="4" ref="N10:N33">IF($L10=0,0,($E10/$L10)*100)</f>
        <v>-0.22412201066329354</v>
      </c>
      <c r="O10" s="31">
        <f aca="true" t="shared" si="5" ref="O10:O33">IF($M10=0,0,($H10/$M10)*100)</f>
        <v>-0.7556021450660341</v>
      </c>
      <c r="P10" s="6"/>
      <c r="Q10" s="33"/>
    </row>
    <row r="11" spans="1:17" ht="16.5">
      <c r="A11" s="7"/>
      <c r="B11" s="34" t="s">
        <v>18</v>
      </c>
      <c r="C11" s="66">
        <f>SUM(C8:C10)</f>
        <v>45077178163</v>
      </c>
      <c r="D11" s="67">
        <v>42443102629</v>
      </c>
      <c r="E11" s="68">
        <f t="shared" si="0"/>
        <v>-2634075534</v>
      </c>
      <c r="F11" s="66">
        <f>SUM(F8:F10)</f>
        <v>49161716296</v>
      </c>
      <c r="G11" s="67">
        <v>46562550715</v>
      </c>
      <c r="H11" s="68">
        <f t="shared" si="1"/>
        <v>-2599165581</v>
      </c>
      <c r="I11" s="68">
        <v>50237739439</v>
      </c>
      <c r="J11" s="35">
        <f t="shared" si="2"/>
        <v>-5.843479209091415</v>
      </c>
      <c r="K11" s="36">
        <f t="shared" si="3"/>
        <v>-5.286970791154984</v>
      </c>
      <c r="L11" s="86">
        <v>42443102629</v>
      </c>
      <c r="M11" s="87">
        <v>46562550715</v>
      </c>
      <c r="N11" s="37">
        <f t="shared" si="4"/>
        <v>-6.206133319292783</v>
      </c>
      <c r="O11" s="36">
        <f t="shared" si="5"/>
        <v>-5.582094496731868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14991559145</v>
      </c>
      <c r="D13" s="64">
        <v>15296103671</v>
      </c>
      <c r="E13" s="65">
        <f t="shared" si="0"/>
        <v>304544526</v>
      </c>
      <c r="F13" s="63">
        <v>16167233173</v>
      </c>
      <c r="G13" s="64">
        <v>16695357935</v>
      </c>
      <c r="H13" s="65">
        <f t="shared" si="1"/>
        <v>528124762</v>
      </c>
      <c r="I13" s="65">
        <v>18073833675</v>
      </c>
      <c r="J13" s="30">
        <f t="shared" si="2"/>
        <v>2.031439979353795</v>
      </c>
      <c r="K13" s="31">
        <f t="shared" si="3"/>
        <v>3.2666366368859694</v>
      </c>
      <c r="L13" s="84">
        <v>45118984738</v>
      </c>
      <c r="M13" s="85">
        <v>47102378766</v>
      </c>
      <c r="N13" s="32">
        <f t="shared" si="4"/>
        <v>0.6749808927848221</v>
      </c>
      <c r="O13" s="31">
        <f t="shared" si="5"/>
        <v>1.1212273686296652</v>
      </c>
      <c r="P13" s="6"/>
      <c r="Q13" s="33"/>
    </row>
    <row r="14" spans="1:17" ht="12.75">
      <c r="A14" s="3"/>
      <c r="B14" s="29" t="s">
        <v>21</v>
      </c>
      <c r="C14" s="63">
        <v>2343443504</v>
      </c>
      <c r="D14" s="64">
        <v>3640802926</v>
      </c>
      <c r="E14" s="65">
        <f t="shared" si="0"/>
        <v>1297359422</v>
      </c>
      <c r="F14" s="63">
        <v>2529992130</v>
      </c>
      <c r="G14" s="64">
        <v>2251537180</v>
      </c>
      <c r="H14" s="65">
        <f t="shared" si="1"/>
        <v>-278454950</v>
      </c>
      <c r="I14" s="65">
        <v>2360837718</v>
      </c>
      <c r="J14" s="30">
        <f t="shared" si="2"/>
        <v>55.361241684962756</v>
      </c>
      <c r="K14" s="31">
        <f t="shared" si="3"/>
        <v>-11.006158742477986</v>
      </c>
      <c r="L14" s="84">
        <v>45118984738</v>
      </c>
      <c r="M14" s="85">
        <v>47102378766</v>
      </c>
      <c r="N14" s="32">
        <f t="shared" si="4"/>
        <v>2.8754180297575296</v>
      </c>
      <c r="O14" s="31">
        <f t="shared" si="5"/>
        <v>-0.591169612437913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45118984738</v>
      </c>
      <c r="M15" s="85">
        <v>47102378766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11473833400</v>
      </c>
      <c r="D16" s="64">
        <v>9990881389</v>
      </c>
      <c r="E16" s="65">
        <f t="shared" si="0"/>
        <v>-1482952011</v>
      </c>
      <c r="F16" s="63">
        <v>12575399502</v>
      </c>
      <c r="G16" s="64">
        <v>11092084459</v>
      </c>
      <c r="H16" s="65">
        <f t="shared" si="1"/>
        <v>-1483315043</v>
      </c>
      <c r="I16" s="65">
        <v>12044043916</v>
      </c>
      <c r="J16" s="30">
        <f t="shared" si="2"/>
        <v>-12.92464304911382</v>
      </c>
      <c r="K16" s="31">
        <f t="shared" si="3"/>
        <v>-11.79537113523982</v>
      </c>
      <c r="L16" s="84">
        <v>45118984738</v>
      </c>
      <c r="M16" s="85">
        <v>47102378766</v>
      </c>
      <c r="N16" s="32">
        <f t="shared" si="4"/>
        <v>-3.28675837812244</v>
      </c>
      <c r="O16" s="31">
        <f t="shared" si="5"/>
        <v>-3.149129793144766</v>
      </c>
      <c r="P16" s="6"/>
      <c r="Q16" s="33"/>
    </row>
    <row r="17" spans="1:17" ht="12.75">
      <c r="A17" s="3"/>
      <c r="B17" s="29" t="s">
        <v>23</v>
      </c>
      <c r="C17" s="63">
        <v>16070144502</v>
      </c>
      <c r="D17" s="64">
        <v>16191196752</v>
      </c>
      <c r="E17" s="65">
        <f t="shared" si="0"/>
        <v>121052250</v>
      </c>
      <c r="F17" s="63">
        <v>17227776935</v>
      </c>
      <c r="G17" s="64">
        <v>17063399192</v>
      </c>
      <c r="H17" s="65">
        <f t="shared" si="1"/>
        <v>-164377743</v>
      </c>
      <c r="I17" s="65">
        <v>18144575112</v>
      </c>
      <c r="J17" s="42">
        <f t="shared" si="2"/>
        <v>0.7532741848396852</v>
      </c>
      <c r="K17" s="31">
        <f t="shared" si="3"/>
        <v>-0.9541436693787794</v>
      </c>
      <c r="L17" s="88">
        <v>45118984738</v>
      </c>
      <c r="M17" s="85">
        <v>47102378766</v>
      </c>
      <c r="N17" s="32">
        <f t="shared" si="4"/>
        <v>0.2682955981898406</v>
      </c>
      <c r="O17" s="31">
        <f t="shared" si="5"/>
        <v>-0.3489797061346148</v>
      </c>
      <c r="P17" s="6"/>
      <c r="Q17" s="33"/>
    </row>
    <row r="18" spans="1:17" ht="16.5">
      <c r="A18" s="3"/>
      <c r="B18" s="34" t="s">
        <v>24</v>
      </c>
      <c r="C18" s="66">
        <f>SUM(C13:C17)</f>
        <v>44878980551</v>
      </c>
      <c r="D18" s="67">
        <v>45118984738</v>
      </c>
      <c r="E18" s="68">
        <f t="shared" si="0"/>
        <v>240004187</v>
      </c>
      <c r="F18" s="66">
        <f>SUM(F13:F17)</f>
        <v>48500401740</v>
      </c>
      <c r="G18" s="67">
        <v>47102378766</v>
      </c>
      <c r="H18" s="68">
        <f t="shared" si="1"/>
        <v>-1398022974</v>
      </c>
      <c r="I18" s="68">
        <v>50623290421</v>
      </c>
      <c r="J18" s="43">
        <f t="shared" si="2"/>
        <v>0.5347808351556956</v>
      </c>
      <c r="K18" s="36">
        <f t="shared" si="3"/>
        <v>-2.8824977192859023</v>
      </c>
      <c r="L18" s="89">
        <v>45118984738</v>
      </c>
      <c r="M18" s="87">
        <v>47102378766</v>
      </c>
      <c r="N18" s="37">
        <f t="shared" si="4"/>
        <v>0.5319361426097522</v>
      </c>
      <c r="O18" s="36">
        <f t="shared" si="5"/>
        <v>-2.9680517430876288</v>
      </c>
      <c r="P18" s="6"/>
      <c r="Q18" s="38"/>
    </row>
    <row r="19" spans="1:17" ht="16.5">
      <c r="A19" s="44"/>
      <c r="B19" s="45" t="s">
        <v>25</v>
      </c>
      <c r="C19" s="72">
        <f>C11-C18</f>
        <v>198197612</v>
      </c>
      <c r="D19" s="73">
        <v>-2675882109</v>
      </c>
      <c r="E19" s="74">
        <f t="shared" si="0"/>
        <v>-2874079721</v>
      </c>
      <c r="F19" s="75">
        <f>F11-F18</f>
        <v>661314556</v>
      </c>
      <c r="G19" s="76">
        <v>-539828051</v>
      </c>
      <c r="H19" s="77">
        <f t="shared" si="1"/>
        <v>-1201142607</v>
      </c>
      <c r="I19" s="77">
        <v>-385550982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7254827767</v>
      </c>
      <c r="D22" s="64">
        <v>2500000000</v>
      </c>
      <c r="E22" s="65">
        <f t="shared" si="0"/>
        <v>-4754827767</v>
      </c>
      <c r="F22" s="63">
        <v>7147223202</v>
      </c>
      <c r="G22" s="64">
        <v>5000000001</v>
      </c>
      <c r="H22" s="65">
        <f t="shared" si="1"/>
        <v>-2147223201</v>
      </c>
      <c r="I22" s="65">
        <v>5000000000</v>
      </c>
      <c r="J22" s="30">
        <f t="shared" si="2"/>
        <v>-65.54018813000995</v>
      </c>
      <c r="K22" s="31">
        <f t="shared" si="3"/>
        <v>-30.04276122787301</v>
      </c>
      <c r="L22" s="84">
        <v>9666369186</v>
      </c>
      <c r="M22" s="85">
        <v>9667915504</v>
      </c>
      <c r="N22" s="32">
        <f t="shared" si="4"/>
        <v>-49.18938719914106</v>
      </c>
      <c r="O22" s="31">
        <f t="shared" si="5"/>
        <v>-22.20978451985445</v>
      </c>
      <c r="P22" s="6"/>
      <c r="Q22" s="33"/>
    </row>
    <row r="23" spans="1:17" ht="12.75">
      <c r="A23" s="7"/>
      <c r="B23" s="29" t="s">
        <v>28</v>
      </c>
      <c r="C23" s="63">
        <v>-7229075985</v>
      </c>
      <c r="D23" s="64">
        <v>4282555028</v>
      </c>
      <c r="E23" s="65">
        <f t="shared" si="0"/>
        <v>11511631013</v>
      </c>
      <c r="F23" s="63">
        <v>-7122488757</v>
      </c>
      <c r="G23" s="64">
        <v>1354936308</v>
      </c>
      <c r="H23" s="65">
        <f t="shared" si="1"/>
        <v>8477425065</v>
      </c>
      <c r="I23" s="65">
        <v>2263928964</v>
      </c>
      <c r="J23" s="30">
        <f t="shared" si="2"/>
        <v>-159.24069738492312</v>
      </c>
      <c r="K23" s="31">
        <f t="shared" si="3"/>
        <v>-119.02335481636759</v>
      </c>
      <c r="L23" s="84">
        <v>9666369186</v>
      </c>
      <c r="M23" s="85">
        <v>9667915504</v>
      </c>
      <c r="N23" s="32">
        <f t="shared" si="4"/>
        <v>119.08950290945364</v>
      </c>
      <c r="O23" s="31">
        <f t="shared" si="5"/>
        <v>87.68617248974252</v>
      </c>
      <c r="P23" s="6"/>
      <c r="Q23" s="33"/>
    </row>
    <row r="24" spans="1:17" ht="12.75">
      <c r="A24" s="7"/>
      <c r="B24" s="29" t="s">
        <v>29</v>
      </c>
      <c r="C24" s="63">
        <v>3100526896</v>
      </c>
      <c r="D24" s="64">
        <v>2883814158</v>
      </c>
      <c r="E24" s="65">
        <f t="shared" si="0"/>
        <v>-216712738</v>
      </c>
      <c r="F24" s="63">
        <v>3665513613</v>
      </c>
      <c r="G24" s="64">
        <v>3312979195</v>
      </c>
      <c r="H24" s="65">
        <f t="shared" si="1"/>
        <v>-352534418</v>
      </c>
      <c r="I24" s="65">
        <v>3424875224</v>
      </c>
      <c r="J24" s="30">
        <f t="shared" si="2"/>
        <v>-6.989545495624689</v>
      </c>
      <c r="K24" s="31">
        <f t="shared" si="3"/>
        <v>-9.617599475001596</v>
      </c>
      <c r="L24" s="84">
        <v>9666369186</v>
      </c>
      <c r="M24" s="85">
        <v>9667915504</v>
      </c>
      <c r="N24" s="32">
        <f t="shared" si="4"/>
        <v>-2.2419249030325625</v>
      </c>
      <c r="O24" s="31">
        <f t="shared" si="5"/>
        <v>-3.6464366890064617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9666369186</v>
      </c>
      <c r="M25" s="85">
        <v>9667915504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3126278678</v>
      </c>
      <c r="D26" s="67">
        <v>9666369186</v>
      </c>
      <c r="E26" s="68">
        <f t="shared" si="0"/>
        <v>6540090508</v>
      </c>
      <c r="F26" s="66">
        <f>SUM(F22:F24)</f>
        <v>3690248058</v>
      </c>
      <c r="G26" s="67">
        <v>9667915504</v>
      </c>
      <c r="H26" s="68">
        <f t="shared" si="1"/>
        <v>5977667446</v>
      </c>
      <c r="I26" s="68">
        <v>10688804188</v>
      </c>
      <c r="J26" s="43">
        <f t="shared" si="2"/>
        <v>209.19729754175168</v>
      </c>
      <c r="K26" s="36">
        <f t="shared" si="3"/>
        <v>161.98551837297654</v>
      </c>
      <c r="L26" s="89">
        <v>9666369186</v>
      </c>
      <c r="M26" s="87">
        <v>9667915504</v>
      </c>
      <c r="N26" s="37">
        <f t="shared" si="4"/>
        <v>67.65819080728002</v>
      </c>
      <c r="O26" s="36">
        <f t="shared" si="5"/>
        <v>61.82995128088161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2020134159</v>
      </c>
      <c r="D28" s="64">
        <v>1032458380</v>
      </c>
      <c r="E28" s="65">
        <f t="shared" si="0"/>
        <v>-987675779</v>
      </c>
      <c r="F28" s="63">
        <v>1835382007</v>
      </c>
      <c r="G28" s="64">
        <v>1076479781</v>
      </c>
      <c r="H28" s="65">
        <f t="shared" si="1"/>
        <v>-758902226</v>
      </c>
      <c r="I28" s="65">
        <v>1197469440</v>
      </c>
      <c r="J28" s="30">
        <f t="shared" si="2"/>
        <v>-48.89159339243667</v>
      </c>
      <c r="K28" s="31">
        <f t="shared" si="3"/>
        <v>-41.34846168839008</v>
      </c>
      <c r="L28" s="84">
        <v>9681356781</v>
      </c>
      <c r="M28" s="85">
        <v>9680727953</v>
      </c>
      <c r="N28" s="32">
        <f t="shared" si="4"/>
        <v>-10.201832257007078</v>
      </c>
      <c r="O28" s="31">
        <f t="shared" si="5"/>
        <v>-7.839309499083906</v>
      </c>
      <c r="P28" s="6"/>
      <c r="Q28" s="33"/>
    </row>
    <row r="29" spans="1:17" ht="12.75">
      <c r="A29" s="7"/>
      <c r="B29" s="29" t="s">
        <v>33</v>
      </c>
      <c r="C29" s="63">
        <v>903392355</v>
      </c>
      <c r="D29" s="64">
        <v>919891036</v>
      </c>
      <c r="E29" s="65">
        <f t="shared" si="0"/>
        <v>16498681</v>
      </c>
      <c r="F29" s="63">
        <v>1391391321</v>
      </c>
      <c r="G29" s="64">
        <v>923808232</v>
      </c>
      <c r="H29" s="65">
        <f t="shared" si="1"/>
        <v>-467583089</v>
      </c>
      <c r="I29" s="65">
        <v>1010530668</v>
      </c>
      <c r="J29" s="30">
        <f t="shared" si="2"/>
        <v>1.8263029246024558</v>
      </c>
      <c r="K29" s="31">
        <f t="shared" si="3"/>
        <v>-33.60543378004871</v>
      </c>
      <c r="L29" s="84">
        <v>9681356781</v>
      </c>
      <c r="M29" s="85">
        <v>9680727953</v>
      </c>
      <c r="N29" s="32">
        <f t="shared" si="4"/>
        <v>0.17041703320323073</v>
      </c>
      <c r="O29" s="31">
        <f t="shared" si="5"/>
        <v>-4.830040584449011</v>
      </c>
      <c r="P29" s="6"/>
      <c r="Q29" s="33"/>
    </row>
    <row r="30" spans="1:17" ht="12.75">
      <c r="A30" s="7"/>
      <c r="B30" s="29" t="s">
        <v>34</v>
      </c>
      <c r="C30" s="63">
        <v>188683704</v>
      </c>
      <c r="D30" s="64">
        <v>177085141</v>
      </c>
      <c r="E30" s="65">
        <f t="shared" si="0"/>
        <v>-11598563</v>
      </c>
      <c r="F30" s="63">
        <v>31750000</v>
      </c>
      <c r="G30" s="64">
        <v>123926931</v>
      </c>
      <c r="H30" s="65">
        <f t="shared" si="1"/>
        <v>92176931</v>
      </c>
      <c r="I30" s="65">
        <v>163665263</v>
      </c>
      <c r="J30" s="30">
        <f t="shared" si="2"/>
        <v>-6.147093126812901</v>
      </c>
      <c r="K30" s="31">
        <f t="shared" si="3"/>
        <v>290.321042519685</v>
      </c>
      <c r="L30" s="84">
        <v>9681356781</v>
      </c>
      <c r="M30" s="85">
        <v>9680727953</v>
      </c>
      <c r="N30" s="32">
        <f t="shared" si="4"/>
        <v>-0.11980307370515032</v>
      </c>
      <c r="O30" s="31">
        <f t="shared" si="5"/>
        <v>0.9521694179148471</v>
      </c>
      <c r="P30" s="6"/>
      <c r="Q30" s="33"/>
    </row>
    <row r="31" spans="1:17" ht="12.75">
      <c r="A31" s="7"/>
      <c r="B31" s="29" t="s">
        <v>35</v>
      </c>
      <c r="C31" s="63">
        <v>2342709063</v>
      </c>
      <c r="D31" s="64">
        <v>2105013090</v>
      </c>
      <c r="E31" s="65">
        <f t="shared" si="0"/>
        <v>-237695973</v>
      </c>
      <c r="F31" s="63">
        <v>2943540035</v>
      </c>
      <c r="G31" s="64">
        <v>2618969686</v>
      </c>
      <c r="H31" s="65">
        <f t="shared" si="1"/>
        <v>-324570349</v>
      </c>
      <c r="I31" s="65">
        <v>2750048845</v>
      </c>
      <c r="J31" s="30">
        <f t="shared" si="2"/>
        <v>-10.146201111956001</v>
      </c>
      <c r="K31" s="31">
        <f t="shared" si="3"/>
        <v>-11.026530814621653</v>
      </c>
      <c r="L31" s="84">
        <v>9681356781</v>
      </c>
      <c r="M31" s="85">
        <v>9680727953</v>
      </c>
      <c r="N31" s="32">
        <f t="shared" si="4"/>
        <v>-2.455192783169469</v>
      </c>
      <c r="O31" s="31">
        <f t="shared" si="5"/>
        <v>-3.3527473406523893</v>
      </c>
      <c r="P31" s="6"/>
      <c r="Q31" s="33"/>
    </row>
    <row r="32" spans="1:17" ht="12.75">
      <c r="A32" s="7"/>
      <c r="B32" s="29" t="s">
        <v>36</v>
      </c>
      <c r="C32" s="63">
        <v>6112997011</v>
      </c>
      <c r="D32" s="64">
        <v>5446909134</v>
      </c>
      <c r="E32" s="65">
        <f t="shared" si="0"/>
        <v>-666087877</v>
      </c>
      <c r="F32" s="63">
        <v>5708421484</v>
      </c>
      <c r="G32" s="64">
        <v>4937543323</v>
      </c>
      <c r="H32" s="65">
        <f t="shared" si="1"/>
        <v>-770878161</v>
      </c>
      <c r="I32" s="65">
        <v>5582780158</v>
      </c>
      <c r="J32" s="30">
        <f t="shared" si="2"/>
        <v>-10.896257200869094</v>
      </c>
      <c r="K32" s="31">
        <f t="shared" si="3"/>
        <v>-13.504226398850824</v>
      </c>
      <c r="L32" s="84">
        <v>9681356781</v>
      </c>
      <c r="M32" s="85">
        <v>9680727953</v>
      </c>
      <c r="N32" s="32">
        <f t="shared" si="4"/>
        <v>-6.880108770572536</v>
      </c>
      <c r="O32" s="31">
        <f t="shared" si="5"/>
        <v>-7.9630185327241785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11567916292</v>
      </c>
      <c r="D33" s="82">
        <v>9681356781</v>
      </c>
      <c r="E33" s="83">
        <f t="shared" si="0"/>
        <v>-1886559511</v>
      </c>
      <c r="F33" s="81">
        <f>SUM(F28:F32)</f>
        <v>11910484847</v>
      </c>
      <c r="G33" s="82">
        <v>9680727953</v>
      </c>
      <c r="H33" s="83">
        <f t="shared" si="1"/>
        <v>-2229756894</v>
      </c>
      <c r="I33" s="83">
        <v>10704494374</v>
      </c>
      <c r="J33" s="58">
        <f t="shared" si="2"/>
        <v>-16.308550852020637</v>
      </c>
      <c r="K33" s="59">
        <f t="shared" si="3"/>
        <v>-18.720958236739023</v>
      </c>
      <c r="L33" s="96">
        <v>9681356781</v>
      </c>
      <c r="M33" s="97">
        <v>9680727953</v>
      </c>
      <c r="N33" s="60">
        <f t="shared" si="4"/>
        <v>-19.486519851251003</v>
      </c>
      <c r="O33" s="59">
        <f t="shared" si="5"/>
        <v>-23.03294653899464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18048730</v>
      </c>
      <c r="D8" s="64">
        <v>19539980</v>
      </c>
      <c r="E8" s="65">
        <f>($D8-$C8)</f>
        <v>1491250</v>
      </c>
      <c r="F8" s="63">
        <v>19031160</v>
      </c>
      <c r="G8" s="64">
        <v>21251110</v>
      </c>
      <c r="H8" s="65">
        <f>($G8-$F8)</f>
        <v>2219950</v>
      </c>
      <c r="I8" s="65">
        <v>23106540</v>
      </c>
      <c r="J8" s="30">
        <f>IF($C8=0,0,($E8/$C8)*100)</f>
        <v>8.262354193342135</v>
      </c>
      <c r="K8" s="31">
        <f>IF($F8=0,0,($H8/$F8)*100)</f>
        <v>11.664817068428828</v>
      </c>
      <c r="L8" s="84">
        <v>163710290</v>
      </c>
      <c r="M8" s="85">
        <v>177677761</v>
      </c>
      <c r="N8" s="32">
        <f>IF($L8=0,0,($E8/$L8)*100)</f>
        <v>0.9109079215484867</v>
      </c>
      <c r="O8" s="31">
        <f>IF($M8=0,0,($H8/$M8)*100)</f>
        <v>1.2494247943612933</v>
      </c>
      <c r="P8" s="6"/>
      <c r="Q8" s="33"/>
    </row>
    <row r="9" spans="1:17" ht="12.75">
      <c r="A9" s="3"/>
      <c r="B9" s="29" t="s">
        <v>16</v>
      </c>
      <c r="C9" s="63">
        <v>93762190</v>
      </c>
      <c r="D9" s="64">
        <v>92033360</v>
      </c>
      <c r="E9" s="65">
        <f>($D9-$C9)</f>
        <v>-1728830</v>
      </c>
      <c r="F9" s="63">
        <v>85217990</v>
      </c>
      <c r="G9" s="64">
        <v>97805261</v>
      </c>
      <c r="H9" s="65">
        <f>($G9-$F9)</f>
        <v>12587271</v>
      </c>
      <c r="I9" s="65">
        <v>103969780</v>
      </c>
      <c r="J9" s="30">
        <f>IF($C9=0,0,($E9/$C9)*100)</f>
        <v>-1.8438455842381667</v>
      </c>
      <c r="K9" s="31">
        <f>IF($F9=0,0,($H9/$F9)*100)</f>
        <v>14.7706734223607</v>
      </c>
      <c r="L9" s="84">
        <v>163710290</v>
      </c>
      <c r="M9" s="85">
        <v>177677761</v>
      </c>
      <c r="N9" s="32">
        <f>IF($L9=0,0,($E9/$L9)*100)</f>
        <v>-1.0560301371404326</v>
      </c>
      <c r="O9" s="31">
        <f>IF($M9=0,0,($H9/$M9)*100)</f>
        <v>7.084325539199023</v>
      </c>
      <c r="P9" s="6"/>
      <c r="Q9" s="33"/>
    </row>
    <row r="10" spans="1:17" ht="12.75">
      <c r="A10" s="3"/>
      <c r="B10" s="29" t="s">
        <v>17</v>
      </c>
      <c r="C10" s="63">
        <v>54116600</v>
      </c>
      <c r="D10" s="64">
        <v>52136950</v>
      </c>
      <c r="E10" s="65">
        <f aca="true" t="shared" si="0" ref="E10:E33">($D10-$C10)</f>
        <v>-1979650</v>
      </c>
      <c r="F10" s="63">
        <v>57302890</v>
      </c>
      <c r="G10" s="64">
        <v>58621390</v>
      </c>
      <c r="H10" s="65">
        <f aca="true" t="shared" si="1" ref="H10:H33">($G10-$F10)</f>
        <v>1318500</v>
      </c>
      <c r="I10" s="65">
        <v>67270630</v>
      </c>
      <c r="J10" s="30">
        <f aca="true" t="shared" si="2" ref="J10:J33">IF($C10=0,0,($E10/$C10)*100)</f>
        <v>-3.65811968970704</v>
      </c>
      <c r="K10" s="31">
        <f aca="true" t="shared" si="3" ref="K10:K33">IF($F10=0,0,($H10/$F10)*100)</f>
        <v>2.300931069968722</v>
      </c>
      <c r="L10" s="84">
        <v>163710290</v>
      </c>
      <c r="M10" s="85">
        <v>177677761</v>
      </c>
      <c r="N10" s="32">
        <f aca="true" t="shared" si="4" ref="N10:N33">IF($L10=0,0,($E10/$L10)*100)</f>
        <v>-1.2092398101548778</v>
      </c>
      <c r="O10" s="31">
        <f aca="true" t="shared" si="5" ref="O10:O33">IF($M10=0,0,($H10/$M10)*100)</f>
        <v>0.7420737365099958</v>
      </c>
      <c r="P10" s="6"/>
      <c r="Q10" s="33"/>
    </row>
    <row r="11" spans="1:17" ht="16.5">
      <c r="A11" s="7"/>
      <c r="B11" s="34" t="s">
        <v>18</v>
      </c>
      <c r="C11" s="66">
        <f>SUM(C8:C10)</f>
        <v>165927520</v>
      </c>
      <c r="D11" s="67">
        <v>163710290</v>
      </c>
      <c r="E11" s="68">
        <f t="shared" si="0"/>
        <v>-2217230</v>
      </c>
      <c r="F11" s="66">
        <f>SUM(F8:F10)</f>
        <v>161552040</v>
      </c>
      <c r="G11" s="67">
        <v>177677761</v>
      </c>
      <c r="H11" s="68">
        <f t="shared" si="1"/>
        <v>16125721</v>
      </c>
      <c r="I11" s="68">
        <v>194346950</v>
      </c>
      <c r="J11" s="35">
        <f t="shared" si="2"/>
        <v>-1.3362641712477834</v>
      </c>
      <c r="K11" s="36">
        <f t="shared" si="3"/>
        <v>9.98175015307761</v>
      </c>
      <c r="L11" s="86">
        <v>163710290</v>
      </c>
      <c r="M11" s="87">
        <v>177677761</v>
      </c>
      <c r="N11" s="37">
        <f t="shared" si="4"/>
        <v>-1.3543620257468238</v>
      </c>
      <c r="O11" s="36">
        <f t="shared" si="5"/>
        <v>9.075824070070311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61462530</v>
      </c>
      <c r="D13" s="64">
        <v>58317410</v>
      </c>
      <c r="E13" s="65">
        <f t="shared" si="0"/>
        <v>-3145120</v>
      </c>
      <c r="F13" s="63">
        <v>63961740</v>
      </c>
      <c r="G13" s="64">
        <v>61816454</v>
      </c>
      <c r="H13" s="65">
        <f t="shared" si="1"/>
        <v>-2145286</v>
      </c>
      <c r="I13" s="65">
        <v>65525441</v>
      </c>
      <c r="J13" s="30">
        <f t="shared" si="2"/>
        <v>-5.117133967638495</v>
      </c>
      <c r="K13" s="31">
        <f t="shared" si="3"/>
        <v>-3.3540144467614543</v>
      </c>
      <c r="L13" s="84">
        <v>163186300</v>
      </c>
      <c r="M13" s="85">
        <v>175800366</v>
      </c>
      <c r="N13" s="32">
        <f t="shared" si="4"/>
        <v>-1.9273186535879543</v>
      </c>
      <c r="O13" s="31">
        <f t="shared" si="5"/>
        <v>-1.2202966630911338</v>
      </c>
      <c r="P13" s="6"/>
      <c r="Q13" s="33"/>
    </row>
    <row r="14" spans="1:17" ht="12.75">
      <c r="A14" s="3"/>
      <c r="B14" s="29" t="s">
        <v>21</v>
      </c>
      <c r="C14" s="63">
        <v>14780434</v>
      </c>
      <c r="D14" s="64">
        <v>11923050</v>
      </c>
      <c r="E14" s="65">
        <f t="shared" si="0"/>
        <v>-2857384</v>
      </c>
      <c r="F14" s="63">
        <v>15519774</v>
      </c>
      <c r="G14" s="64">
        <v>12772160</v>
      </c>
      <c r="H14" s="65">
        <f t="shared" si="1"/>
        <v>-2747614</v>
      </c>
      <c r="I14" s="65">
        <v>13706480</v>
      </c>
      <c r="J14" s="30">
        <f t="shared" si="2"/>
        <v>-19.33220634793268</v>
      </c>
      <c r="K14" s="31">
        <f t="shared" si="3"/>
        <v>-17.70395625606404</v>
      </c>
      <c r="L14" s="84">
        <v>163186300</v>
      </c>
      <c r="M14" s="85">
        <v>175800366</v>
      </c>
      <c r="N14" s="32">
        <f t="shared" si="4"/>
        <v>-1.7509950283816718</v>
      </c>
      <c r="O14" s="31">
        <f t="shared" si="5"/>
        <v>-1.5629171101953225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163186300</v>
      </c>
      <c r="M15" s="85">
        <v>175800366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41808000</v>
      </c>
      <c r="D16" s="64">
        <v>42693228</v>
      </c>
      <c r="E16" s="65">
        <f t="shared" si="0"/>
        <v>885228</v>
      </c>
      <c r="F16" s="63">
        <v>43480320</v>
      </c>
      <c r="G16" s="64">
        <v>45341780</v>
      </c>
      <c r="H16" s="65">
        <f t="shared" si="1"/>
        <v>1861460</v>
      </c>
      <c r="I16" s="65">
        <v>48155910</v>
      </c>
      <c r="J16" s="30">
        <f t="shared" si="2"/>
        <v>2.117365097588978</v>
      </c>
      <c r="K16" s="31">
        <f t="shared" si="3"/>
        <v>4.28115524448762</v>
      </c>
      <c r="L16" s="84">
        <v>163186300</v>
      </c>
      <c r="M16" s="85">
        <v>175800366</v>
      </c>
      <c r="N16" s="32">
        <f t="shared" si="4"/>
        <v>0.5424646554275696</v>
      </c>
      <c r="O16" s="31">
        <f t="shared" si="5"/>
        <v>1.0588487625787992</v>
      </c>
      <c r="P16" s="6"/>
      <c r="Q16" s="33"/>
    </row>
    <row r="17" spans="1:17" ht="12.75">
      <c r="A17" s="3"/>
      <c r="B17" s="29" t="s">
        <v>23</v>
      </c>
      <c r="C17" s="63">
        <v>48144070</v>
      </c>
      <c r="D17" s="64">
        <v>50252612</v>
      </c>
      <c r="E17" s="65">
        <f t="shared" si="0"/>
        <v>2108542</v>
      </c>
      <c r="F17" s="63">
        <v>50287070</v>
      </c>
      <c r="G17" s="64">
        <v>55869972</v>
      </c>
      <c r="H17" s="65">
        <f t="shared" si="1"/>
        <v>5582902</v>
      </c>
      <c r="I17" s="65">
        <v>66342080</v>
      </c>
      <c r="J17" s="42">
        <f t="shared" si="2"/>
        <v>4.379650494858453</v>
      </c>
      <c r="K17" s="31">
        <f t="shared" si="3"/>
        <v>11.102062617686812</v>
      </c>
      <c r="L17" s="88">
        <v>163186300</v>
      </c>
      <c r="M17" s="85">
        <v>175800366</v>
      </c>
      <c r="N17" s="32">
        <f t="shared" si="4"/>
        <v>1.2921072418456696</v>
      </c>
      <c r="O17" s="31">
        <f t="shared" si="5"/>
        <v>3.1757055613866014</v>
      </c>
      <c r="P17" s="6"/>
      <c r="Q17" s="33"/>
    </row>
    <row r="18" spans="1:17" ht="16.5">
      <c r="A18" s="3"/>
      <c r="B18" s="34" t="s">
        <v>24</v>
      </c>
      <c r="C18" s="66">
        <f>SUM(C13:C17)</f>
        <v>166195034</v>
      </c>
      <c r="D18" s="67">
        <v>163186300</v>
      </c>
      <c r="E18" s="68">
        <f t="shared" si="0"/>
        <v>-3008734</v>
      </c>
      <c r="F18" s="66">
        <f>SUM(F13:F17)</f>
        <v>173248904</v>
      </c>
      <c r="G18" s="67">
        <v>175800366</v>
      </c>
      <c r="H18" s="68">
        <f t="shared" si="1"/>
        <v>2551462</v>
      </c>
      <c r="I18" s="68">
        <v>193729911</v>
      </c>
      <c r="J18" s="43">
        <f t="shared" si="2"/>
        <v>-1.8103633589918215</v>
      </c>
      <c r="K18" s="36">
        <f t="shared" si="3"/>
        <v>1.4727146556725115</v>
      </c>
      <c r="L18" s="89">
        <v>163186300</v>
      </c>
      <c r="M18" s="87">
        <v>175800366</v>
      </c>
      <c r="N18" s="37">
        <f t="shared" si="4"/>
        <v>-1.8437417846963868</v>
      </c>
      <c r="O18" s="36">
        <f t="shared" si="5"/>
        <v>1.4513405506789445</v>
      </c>
      <c r="P18" s="6"/>
      <c r="Q18" s="38"/>
    </row>
    <row r="19" spans="1:17" ht="16.5">
      <c r="A19" s="44"/>
      <c r="B19" s="45" t="s">
        <v>25</v>
      </c>
      <c r="C19" s="72">
        <f>C11-C18</f>
        <v>-267514</v>
      </c>
      <c r="D19" s="73">
        <v>523990</v>
      </c>
      <c r="E19" s="74">
        <f t="shared" si="0"/>
        <v>791504</v>
      </c>
      <c r="F19" s="75">
        <f>F11-F18</f>
        <v>-11696864</v>
      </c>
      <c r="G19" s="76">
        <v>1877395</v>
      </c>
      <c r="H19" s="77">
        <f t="shared" si="1"/>
        <v>13574259</v>
      </c>
      <c r="I19" s="77">
        <v>617039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63321350</v>
      </c>
      <c r="M22" s="85">
        <v>36937800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63321350</v>
      </c>
      <c r="M23" s="85">
        <v>36937800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82809550</v>
      </c>
      <c r="D24" s="64">
        <v>63321350</v>
      </c>
      <c r="E24" s="65">
        <f t="shared" si="0"/>
        <v>-19488200</v>
      </c>
      <c r="F24" s="63">
        <v>83294650</v>
      </c>
      <c r="G24" s="64">
        <v>36937800</v>
      </c>
      <c r="H24" s="65">
        <f t="shared" si="1"/>
        <v>-46356850</v>
      </c>
      <c r="I24" s="65">
        <v>33488850</v>
      </c>
      <c r="J24" s="30">
        <f t="shared" si="2"/>
        <v>-23.53375908938039</v>
      </c>
      <c r="K24" s="31">
        <f t="shared" si="3"/>
        <v>-55.65405461215096</v>
      </c>
      <c r="L24" s="84">
        <v>63321350</v>
      </c>
      <c r="M24" s="85">
        <v>36937800</v>
      </c>
      <c r="N24" s="32">
        <f t="shared" si="4"/>
        <v>-30.776665374316874</v>
      </c>
      <c r="O24" s="31">
        <f t="shared" si="5"/>
        <v>-125.4997590544104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63321350</v>
      </c>
      <c r="M25" s="85">
        <v>36937800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82809550</v>
      </c>
      <c r="D26" s="67">
        <v>63321350</v>
      </c>
      <c r="E26" s="68">
        <f t="shared" si="0"/>
        <v>-19488200</v>
      </c>
      <c r="F26" s="66">
        <f>SUM(F22:F24)</f>
        <v>83294650</v>
      </c>
      <c r="G26" s="67">
        <v>36937800</v>
      </c>
      <c r="H26" s="68">
        <f t="shared" si="1"/>
        <v>-46356850</v>
      </c>
      <c r="I26" s="68">
        <v>33488850</v>
      </c>
      <c r="J26" s="43">
        <f t="shared" si="2"/>
        <v>-23.53375908938039</v>
      </c>
      <c r="K26" s="36">
        <f t="shared" si="3"/>
        <v>-55.65405461215096</v>
      </c>
      <c r="L26" s="89">
        <v>63321350</v>
      </c>
      <c r="M26" s="87">
        <v>36937800</v>
      </c>
      <c r="N26" s="37">
        <f t="shared" si="4"/>
        <v>-30.776665374316874</v>
      </c>
      <c r="O26" s="36">
        <f t="shared" si="5"/>
        <v>-125.4997590544104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39000000</v>
      </c>
      <c r="D28" s="64">
        <v>27867139</v>
      </c>
      <c r="E28" s="65">
        <f t="shared" si="0"/>
        <v>-11132861</v>
      </c>
      <c r="F28" s="63">
        <v>40000000</v>
      </c>
      <c r="G28" s="64">
        <v>30187800</v>
      </c>
      <c r="H28" s="65">
        <f t="shared" si="1"/>
        <v>-9812200</v>
      </c>
      <c r="I28" s="65">
        <v>31488850</v>
      </c>
      <c r="J28" s="30">
        <f t="shared" si="2"/>
        <v>-28.545797435897434</v>
      </c>
      <c r="K28" s="31">
        <f t="shared" si="3"/>
        <v>-24.5305</v>
      </c>
      <c r="L28" s="84">
        <v>63321350</v>
      </c>
      <c r="M28" s="85">
        <v>36937800</v>
      </c>
      <c r="N28" s="32">
        <f t="shared" si="4"/>
        <v>-17.581528189149473</v>
      </c>
      <c r="O28" s="31">
        <f t="shared" si="5"/>
        <v>-26.564115892121347</v>
      </c>
      <c r="P28" s="6"/>
      <c r="Q28" s="33"/>
    </row>
    <row r="29" spans="1:17" ht="12.75">
      <c r="A29" s="7"/>
      <c r="B29" s="29" t="s">
        <v>33</v>
      </c>
      <c r="C29" s="63">
        <v>3000000</v>
      </c>
      <c r="D29" s="64">
        <v>0</v>
      </c>
      <c r="E29" s="65">
        <f t="shared" si="0"/>
        <v>-3000000</v>
      </c>
      <c r="F29" s="63">
        <v>2000000</v>
      </c>
      <c r="G29" s="64">
        <v>2000000</v>
      </c>
      <c r="H29" s="65">
        <f t="shared" si="1"/>
        <v>0</v>
      </c>
      <c r="I29" s="65">
        <v>2000000</v>
      </c>
      <c r="J29" s="30">
        <f t="shared" si="2"/>
        <v>-100</v>
      </c>
      <c r="K29" s="31">
        <f t="shared" si="3"/>
        <v>0</v>
      </c>
      <c r="L29" s="84">
        <v>63321350</v>
      </c>
      <c r="M29" s="85">
        <v>36937800</v>
      </c>
      <c r="N29" s="32">
        <f t="shared" si="4"/>
        <v>-4.7377385352649615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63321350</v>
      </c>
      <c r="M30" s="85">
        <v>36937800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63321350</v>
      </c>
      <c r="M31" s="85">
        <v>36937800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40809550</v>
      </c>
      <c r="D32" s="64">
        <v>35454211</v>
      </c>
      <c r="E32" s="65">
        <f t="shared" si="0"/>
        <v>-5355339</v>
      </c>
      <c r="F32" s="63">
        <v>41294650</v>
      </c>
      <c r="G32" s="64">
        <v>4750000</v>
      </c>
      <c r="H32" s="65">
        <f t="shared" si="1"/>
        <v>-36544650</v>
      </c>
      <c r="I32" s="65">
        <v>0</v>
      </c>
      <c r="J32" s="30">
        <f t="shared" si="2"/>
        <v>-13.122759256105496</v>
      </c>
      <c r="K32" s="31">
        <f t="shared" si="3"/>
        <v>-88.49729928695363</v>
      </c>
      <c r="L32" s="84">
        <v>63321350</v>
      </c>
      <c r="M32" s="85">
        <v>36937800</v>
      </c>
      <c r="N32" s="32">
        <f t="shared" si="4"/>
        <v>-8.457398649902443</v>
      </c>
      <c r="O32" s="31">
        <f t="shared" si="5"/>
        <v>-98.93564316228904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82809550</v>
      </c>
      <c r="D33" s="82">
        <v>63321350</v>
      </c>
      <c r="E33" s="83">
        <f t="shared" si="0"/>
        <v>-19488200</v>
      </c>
      <c r="F33" s="81">
        <f>SUM(F28:F32)</f>
        <v>83294650</v>
      </c>
      <c r="G33" s="82">
        <v>36937800</v>
      </c>
      <c r="H33" s="83">
        <f t="shared" si="1"/>
        <v>-46356850</v>
      </c>
      <c r="I33" s="83">
        <v>33488850</v>
      </c>
      <c r="J33" s="58">
        <f t="shared" si="2"/>
        <v>-23.53375908938039</v>
      </c>
      <c r="K33" s="59">
        <f t="shared" si="3"/>
        <v>-55.65405461215096</v>
      </c>
      <c r="L33" s="96">
        <v>63321350</v>
      </c>
      <c r="M33" s="97">
        <v>36937800</v>
      </c>
      <c r="N33" s="60">
        <f t="shared" si="4"/>
        <v>-30.776665374316874</v>
      </c>
      <c r="O33" s="59">
        <f t="shared" si="5"/>
        <v>-125.4997590544104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101692765</v>
      </c>
      <c r="D8" s="64">
        <v>100932914</v>
      </c>
      <c r="E8" s="65">
        <f>($D8-$C8)</f>
        <v>-759851</v>
      </c>
      <c r="F8" s="63">
        <v>109828187</v>
      </c>
      <c r="G8" s="64">
        <v>106661945</v>
      </c>
      <c r="H8" s="65">
        <f>($G8-$F8)</f>
        <v>-3166242</v>
      </c>
      <c r="I8" s="65">
        <v>113048831</v>
      </c>
      <c r="J8" s="30">
        <f>IF($C8=0,0,($E8/$C8)*100)</f>
        <v>-0.7472026156433056</v>
      </c>
      <c r="K8" s="31">
        <f>IF($F8=0,0,($H8/$F8)*100)</f>
        <v>-2.882904731915496</v>
      </c>
      <c r="L8" s="84">
        <v>537769753</v>
      </c>
      <c r="M8" s="85">
        <v>602602647</v>
      </c>
      <c r="N8" s="32">
        <f>IF($L8=0,0,($E8/$L8)*100)</f>
        <v>-0.14129671588279158</v>
      </c>
      <c r="O8" s="31">
        <f>IF($M8=0,0,($H8/$M8)*100)</f>
        <v>-0.5254278280659461</v>
      </c>
      <c r="P8" s="6"/>
      <c r="Q8" s="33"/>
    </row>
    <row r="9" spans="1:17" ht="12.75">
      <c r="A9" s="3"/>
      <c r="B9" s="29" t="s">
        <v>16</v>
      </c>
      <c r="C9" s="63">
        <v>264881292</v>
      </c>
      <c r="D9" s="64">
        <v>261323873</v>
      </c>
      <c r="E9" s="65">
        <f>($D9-$C9)</f>
        <v>-3557419</v>
      </c>
      <c r="F9" s="63">
        <v>286085783</v>
      </c>
      <c r="G9" s="64">
        <v>278552291</v>
      </c>
      <c r="H9" s="65">
        <f>($G9-$F9)</f>
        <v>-7533492</v>
      </c>
      <c r="I9" s="65">
        <v>297900061</v>
      </c>
      <c r="J9" s="30">
        <f>IF($C9=0,0,($E9/$C9)*100)</f>
        <v>-1.3430238780321262</v>
      </c>
      <c r="K9" s="31">
        <f>IF($F9=0,0,($H9/$F9)*100)</f>
        <v>-2.633298278929156</v>
      </c>
      <c r="L9" s="84">
        <v>537769753</v>
      </c>
      <c r="M9" s="85">
        <v>602602647</v>
      </c>
      <c r="N9" s="32">
        <f>IF($L9=0,0,($E9/$L9)*100)</f>
        <v>-0.6615134042319408</v>
      </c>
      <c r="O9" s="31">
        <f>IF($M9=0,0,($H9/$M9)*100)</f>
        <v>-1.250159128491183</v>
      </c>
      <c r="P9" s="6"/>
      <c r="Q9" s="33"/>
    </row>
    <row r="10" spans="1:17" ht="12.75">
      <c r="A10" s="3"/>
      <c r="B10" s="29" t="s">
        <v>17</v>
      </c>
      <c r="C10" s="63">
        <v>162032952</v>
      </c>
      <c r="D10" s="64">
        <v>175512966</v>
      </c>
      <c r="E10" s="65">
        <f aca="true" t="shared" si="0" ref="E10:E33">($D10-$C10)</f>
        <v>13480014</v>
      </c>
      <c r="F10" s="63">
        <v>178748039</v>
      </c>
      <c r="G10" s="64">
        <v>217388411</v>
      </c>
      <c r="H10" s="65">
        <f aca="true" t="shared" si="1" ref="H10:H33">($G10-$F10)</f>
        <v>38640372</v>
      </c>
      <c r="I10" s="65">
        <v>221743930</v>
      </c>
      <c r="J10" s="30">
        <f aca="true" t="shared" si="2" ref="J10:J33">IF($C10=0,0,($E10/$C10)*100)</f>
        <v>8.319304088220278</v>
      </c>
      <c r="K10" s="31">
        <f aca="true" t="shared" si="3" ref="K10:K33">IF($F10=0,0,($H10/$F10)*100)</f>
        <v>21.61722848327304</v>
      </c>
      <c r="L10" s="84">
        <v>537769753</v>
      </c>
      <c r="M10" s="85">
        <v>602602647</v>
      </c>
      <c r="N10" s="32">
        <f aca="true" t="shared" si="4" ref="N10:N33">IF($L10=0,0,($E10/$L10)*100)</f>
        <v>2.506651578077877</v>
      </c>
      <c r="O10" s="31">
        <f aca="true" t="shared" si="5" ref="O10:O33">IF($M10=0,0,($H10/$M10)*100)</f>
        <v>6.4122473063082985</v>
      </c>
      <c r="P10" s="6"/>
      <c r="Q10" s="33"/>
    </row>
    <row r="11" spans="1:17" ht="16.5">
      <c r="A11" s="7"/>
      <c r="B11" s="34" t="s">
        <v>18</v>
      </c>
      <c r="C11" s="66">
        <f>SUM(C8:C10)</f>
        <v>528607009</v>
      </c>
      <c r="D11" s="67">
        <v>537769753</v>
      </c>
      <c r="E11" s="68">
        <f t="shared" si="0"/>
        <v>9162744</v>
      </c>
      <c r="F11" s="66">
        <f>SUM(F8:F10)</f>
        <v>574662009</v>
      </c>
      <c r="G11" s="67">
        <v>602602647</v>
      </c>
      <c r="H11" s="68">
        <f t="shared" si="1"/>
        <v>27940638</v>
      </c>
      <c r="I11" s="68">
        <v>632692822</v>
      </c>
      <c r="J11" s="35">
        <f t="shared" si="2"/>
        <v>1.7333754271124318</v>
      </c>
      <c r="K11" s="36">
        <f t="shared" si="3"/>
        <v>4.862099384057247</v>
      </c>
      <c r="L11" s="86">
        <v>537769753</v>
      </c>
      <c r="M11" s="87">
        <v>602602647</v>
      </c>
      <c r="N11" s="37">
        <f t="shared" si="4"/>
        <v>1.7038414579631442</v>
      </c>
      <c r="O11" s="36">
        <f t="shared" si="5"/>
        <v>4.6366603497511685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198989656</v>
      </c>
      <c r="D13" s="64">
        <v>194279150</v>
      </c>
      <c r="E13" s="65">
        <f t="shared" si="0"/>
        <v>-4710506</v>
      </c>
      <c r="F13" s="63">
        <v>212769380</v>
      </c>
      <c r="G13" s="64">
        <v>204066059</v>
      </c>
      <c r="H13" s="65">
        <f t="shared" si="1"/>
        <v>-8703321</v>
      </c>
      <c r="I13" s="65">
        <v>216167305</v>
      </c>
      <c r="J13" s="30">
        <f t="shared" si="2"/>
        <v>-2.3672114896263756</v>
      </c>
      <c r="K13" s="31">
        <f t="shared" si="3"/>
        <v>-4.090495070296299</v>
      </c>
      <c r="L13" s="84">
        <v>572687576</v>
      </c>
      <c r="M13" s="85">
        <v>622117188</v>
      </c>
      <c r="N13" s="32">
        <f t="shared" si="4"/>
        <v>-0.8225263123221657</v>
      </c>
      <c r="O13" s="31">
        <f t="shared" si="5"/>
        <v>-1.3989841733805304</v>
      </c>
      <c r="P13" s="6"/>
      <c r="Q13" s="33"/>
    </row>
    <row r="14" spans="1:17" ht="12.75">
      <c r="A14" s="3"/>
      <c r="B14" s="29" t="s">
        <v>21</v>
      </c>
      <c r="C14" s="63">
        <v>42736180</v>
      </c>
      <c r="D14" s="64">
        <v>71599060</v>
      </c>
      <c r="E14" s="65">
        <f t="shared" si="0"/>
        <v>28862880</v>
      </c>
      <c r="F14" s="63">
        <v>44966732</v>
      </c>
      <c r="G14" s="64">
        <v>57029953</v>
      </c>
      <c r="H14" s="65">
        <f t="shared" si="1"/>
        <v>12063221</v>
      </c>
      <c r="I14" s="65">
        <v>57971396</v>
      </c>
      <c r="J14" s="30">
        <f t="shared" si="2"/>
        <v>67.53734189625746</v>
      </c>
      <c r="K14" s="31">
        <f t="shared" si="3"/>
        <v>26.82699067390532</v>
      </c>
      <c r="L14" s="84">
        <v>572687576</v>
      </c>
      <c r="M14" s="85">
        <v>622117188</v>
      </c>
      <c r="N14" s="32">
        <f t="shared" si="4"/>
        <v>5.03989980044547</v>
      </c>
      <c r="O14" s="31">
        <f t="shared" si="5"/>
        <v>1.9390592693285307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572687576</v>
      </c>
      <c r="M15" s="85">
        <v>622117188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125892653</v>
      </c>
      <c r="D16" s="64">
        <v>120350640</v>
      </c>
      <c r="E16" s="65">
        <f t="shared" si="0"/>
        <v>-5542013</v>
      </c>
      <c r="F16" s="63">
        <v>142981654</v>
      </c>
      <c r="G16" s="64">
        <v>127571679</v>
      </c>
      <c r="H16" s="65">
        <f t="shared" si="1"/>
        <v>-15409975</v>
      </c>
      <c r="I16" s="65">
        <v>135225980</v>
      </c>
      <c r="J16" s="30">
        <f t="shared" si="2"/>
        <v>-4.402173492999627</v>
      </c>
      <c r="K16" s="31">
        <f t="shared" si="3"/>
        <v>-10.777588990542801</v>
      </c>
      <c r="L16" s="84">
        <v>572687576</v>
      </c>
      <c r="M16" s="85">
        <v>622117188</v>
      </c>
      <c r="N16" s="32">
        <f t="shared" si="4"/>
        <v>-0.967720137864489</v>
      </c>
      <c r="O16" s="31">
        <f t="shared" si="5"/>
        <v>-2.477021258573554</v>
      </c>
      <c r="P16" s="6"/>
      <c r="Q16" s="33"/>
    </row>
    <row r="17" spans="1:17" ht="12.75">
      <c r="A17" s="3"/>
      <c r="B17" s="29" t="s">
        <v>23</v>
      </c>
      <c r="C17" s="63">
        <v>187039473</v>
      </c>
      <c r="D17" s="64">
        <v>186458726</v>
      </c>
      <c r="E17" s="65">
        <f t="shared" si="0"/>
        <v>-580747</v>
      </c>
      <c r="F17" s="63">
        <v>202967195</v>
      </c>
      <c r="G17" s="64">
        <v>233449497</v>
      </c>
      <c r="H17" s="65">
        <f t="shared" si="1"/>
        <v>30482302</v>
      </c>
      <c r="I17" s="65">
        <v>242936034</v>
      </c>
      <c r="J17" s="42">
        <f t="shared" si="2"/>
        <v>-0.31049435217345805</v>
      </c>
      <c r="K17" s="31">
        <f t="shared" si="3"/>
        <v>15.018339293697192</v>
      </c>
      <c r="L17" s="88">
        <v>572687576</v>
      </c>
      <c r="M17" s="85">
        <v>622117188</v>
      </c>
      <c r="N17" s="32">
        <f t="shared" si="4"/>
        <v>-0.10140729855819326</v>
      </c>
      <c r="O17" s="31">
        <f t="shared" si="5"/>
        <v>4.899768498278495</v>
      </c>
      <c r="P17" s="6"/>
      <c r="Q17" s="33"/>
    </row>
    <row r="18" spans="1:17" ht="16.5">
      <c r="A18" s="3"/>
      <c r="B18" s="34" t="s">
        <v>24</v>
      </c>
      <c r="C18" s="66">
        <f>SUM(C13:C17)</f>
        <v>554657962</v>
      </c>
      <c r="D18" s="67">
        <v>572687576</v>
      </c>
      <c r="E18" s="68">
        <f t="shared" si="0"/>
        <v>18029614</v>
      </c>
      <c r="F18" s="66">
        <f>SUM(F13:F17)</f>
        <v>603684961</v>
      </c>
      <c r="G18" s="67">
        <v>622117188</v>
      </c>
      <c r="H18" s="68">
        <f t="shared" si="1"/>
        <v>18432227</v>
      </c>
      <c r="I18" s="68">
        <v>652300715</v>
      </c>
      <c r="J18" s="43">
        <f t="shared" si="2"/>
        <v>3.2505823832381946</v>
      </c>
      <c r="K18" s="36">
        <f t="shared" si="3"/>
        <v>3.0532857683695056</v>
      </c>
      <c r="L18" s="89">
        <v>572687576</v>
      </c>
      <c r="M18" s="87">
        <v>622117188</v>
      </c>
      <c r="N18" s="37">
        <f t="shared" si="4"/>
        <v>3.148246051700622</v>
      </c>
      <c r="O18" s="36">
        <f t="shared" si="5"/>
        <v>2.962822335652941</v>
      </c>
      <c r="P18" s="6"/>
      <c r="Q18" s="38"/>
    </row>
    <row r="19" spans="1:17" ht="16.5">
      <c r="A19" s="44"/>
      <c r="B19" s="45" t="s">
        <v>25</v>
      </c>
      <c r="C19" s="72">
        <f>C11-C18</f>
        <v>-26050953</v>
      </c>
      <c r="D19" s="73">
        <v>-34917823</v>
      </c>
      <c r="E19" s="74">
        <f t="shared" si="0"/>
        <v>-8866870</v>
      </c>
      <c r="F19" s="75">
        <f>F11-F18</f>
        <v>-29022952</v>
      </c>
      <c r="G19" s="76">
        <v>-19514541</v>
      </c>
      <c r="H19" s="77">
        <f t="shared" si="1"/>
        <v>9508411</v>
      </c>
      <c r="I19" s="77">
        <v>-19607893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43555934</v>
      </c>
      <c r="D22" s="64">
        <v>63494213</v>
      </c>
      <c r="E22" s="65">
        <f t="shared" si="0"/>
        <v>19938279</v>
      </c>
      <c r="F22" s="63">
        <v>37799700</v>
      </c>
      <c r="G22" s="64">
        <v>45320850</v>
      </c>
      <c r="H22" s="65">
        <f t="shared" si="1"/>
        <v>7521150</v>
      </c>
      <c r="I22" s="65">
        <v>41305000</v>
      </c>
      <c r="J22" s="30">
        <f t="shared" si="2"/>
        <v>45.77626322971285</v>
      </c>
      <c r="K22" s="31">
        <f t="shared" si="3"/>
        <v>19.897380137937603</v>
      </c>
      <c r="L22" s="84">
        <v>105121339</v>
      </c>
      <c r="M22" s="85">
        <v>69578500</v>
      </c>
      <c r="N22" s="32">
        <f t="shared" si="4"/>
        <v>18.966918790865098</v>
      </c>
      <c r="O22" s="31">
        <f t="shared" si="5"/>
        <v>10.80958916906803</v>
      </c>
      <c r="P22" s="6"/>
      <c r="Q22" s="33"/>
    </row>
    <row r="23" spans="1:17" ht="12.75">
      <c r="A23" s="7"/>
      <c r="B23" s="29" t="s">
        <v>28</v>
      </c>
      <c r="C23" s="63">
        <v>19193065</v>
      </c>
      <c r="D23" s="64">
        <v>19444993</v>
      </c>
      <c r="E23" s="65">
        <f t="shared" si="0"/>
        <v>251928</v>
      </c>
      <c r="F23" s="63">
        <v>14894755</v>
      </c>
      <c r="G23" s="64">
        <v>7523300</v>
      </c>
      <c r="H23" s="65">
        <f t="shared" si="1"/>
        <v>-7371455</v>
      </c>
      <c r="I23" s="65">
        <v>7900300</v>
      </c>
      <c r="J23" s="30">
        <f t="shared" si="2"/>
        <v>1.3125991080632509</v>
      </c>
      <c r="K23" s="31">
        <f t="shared" si="3"/>
        <v>-49.4902735895958</v>
      </c>
      <c r="L23" s="84">
        <v>105121339</v>
      </c>
      <c r="M23" s="85">
        <v>69578500</v>
      </c>
      <c r="N23" s="32">
        <f t="shared" si="4"/>
        <v>0.23965448157010255</v>
      </c>
      <c r="O23" s="31">
        <f t="shared" si="5"/>
        <v>-10.594443685908722</v>
      </c>
      <c r="P23" s="6"/>
      <c r="Q23" s="33"/>
    </row>
    <row r="24" spans="1:17" ht="12.75">
      <c r="A24" s="7"/>
      <c r="B24" s="29" t="s">
        <v>29</v>
      </c>
      <c r="C24" s="63">
        <v>15194350</v>
      </c>
      <c r="D24" s="64">
        <v>22182133</v>
      </c>
      <c r="E24" s="65">
        <f t="shared" si="0"/>
        <v>6987783</v>
      </c>
      <c r="F24" s="63">
        <v>16038800</v>
      </c>
      <c r="G24" s="64">
        <v>16734350</v>
      </c>
      <c r="H24" s="65">
        <f t="shared" si="1"/>
        <v>695550</v>
      </c>
      <c r="I24" s="65">
        <v>14290900</v>
      </c>
      <c r="J24" s="30">
        <f t="shared" si="2"/>
        <v>45.98935130492585</v>
      </c>
      <c r="K24" s="31">
        <f t="shared" si="3"/>
        <v>4.3366710726488265</v>
      </c>
      <c r="L24" s="84">
        <v>105121339</v>
      </c>
      <c r="M24" s="85">
        <v>69578500</v>
      </c>
      <c r="N24" s="32">
        <f t="shared" si="4"/>
        <v>6.647349687963926</v>
      </c>
      <c r="O24" s="31">
        <f t="shared" si="5"/>
        <v>0.9996622519887609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105121339</v>
      </c>
      <c r="M25" s="85">
        <v>69578500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77943349</v>
      </c>
      <c r="D26" s="67">
        <v>105121339</v>
      </c>
      <c r="E26" s="68">
        <f t="shared" si="0"/>
        <v>27177990</v>
      </c>
      <c r="F26" s="66">
        <f>SUM(F22:F24)</f>
        <v>68733255</v>
      </c>
      <c r="G26" s="67">
        <v>69578500</v>
      </c>
      <c r="H26" s="68">
        <f t="shared" si="1"/>
        <v>845245</v>
      </c>
      <c r="I26" s="68">
        <v>63496200</v>
      </c>
      <c r="J26" s="43">
        <f t="shared" si="2"/>
        <v>34.868902027804836</v>
      </c>
      <c r="K26" s="36">
        <f t="shared" si="3"/>
        <v>1.2297467943283058</v>
      </c>
      <c r="L26" s="89">
        <v>105121339</v>
      </c>
      <c r="M26" s="87">
        <v>69578500</v>
      </c>
      <c r="N26" s="37">
        <f t="shared" si="4"/>
        <v>25.853922960399125</v>
      </c>
      <c r="O26" s="36">
        <f t="shared" si="5"/>
        <v>1.2148077351480702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8300000</v>
      </c>
      <c r="D28" s="64">
        <v>19196623</v>
      </c>
      <c r="E28" s="65">
        <f t="shared" si="0"/>
        <v>10896623</v>
      </c>
      <c r="F28" s="63">
        <v>16100000</v>
      </c>
      <c r="G28" s="64">
        <v>13056241</v>
      </c>
      <c r="H28" s="65">
        <f t="shared" si="1"/>
        <v>-3043759</v>
      </c>
      <c r="I28" s="65">
        <v>6610000</v>
      </c>
      <c r="J28" s="30">
        <f t="shared" si="2"/>
        <v>131.28461445783134</v>
      </c>
      <c r="K28" s="31">
        <f t="shared" si="3"/>
        <v>-18.90533540372671</v>
      </c>
      <c r="L28" s="84">
        <v>105121339</v>
      </c>
      <c r="M28" s="85">
        <v>69578500</v>
      </c>
      <c r="N28" s="32">
        <f t="shared" si="4"/>
        <v>10.365757422477277</v>
      </c>
      <c r="O28" s="31">
        <f t="shared" si="5"/>
        <v>-4.374568293366486</v>
      </c>
      <c r="P28" s="6"/>
      <c r="Q28" s="33"/>
    </row>
    <row r="29" spans="1:17" ht="12.75">
      <c r="A29" s="7"/>
      <c r="B29" s="29" t="s">
        <v>33</v>
      </c>
      <c r="C29" s="63">
        <v>11640000</v>
      </c>
      <c r="D29" s="64">
        <v>27638533</v>
      </c>
      <c r="E29" s="65">
        <f t="shared" si="0"/>
        <v>15998533</v>
      </c>
      <c r="F29" s="63">
        <v>9710000</v>
      </c>
      <c r="G29" s="64">
        <v>10940000</v>
      </c>
      <c r="H29" s="65">
        <f t="shared" si="1"/>
        <v>1230000</v>
      </c>
      <c r="I29" s="65">
        <v>6300000</v>
      </c>
      <c r="J29" s="30">
        <f t="shared" si="2"/>
        <v>137.444441580756</v>
      </c>
      <c r="K29" s="31">
        <f t="shared" si="3"/>
        <v>12.667353244078269</v>
      </c>
      <c r="L29" s="84">
        <v>105121339</v>
      </c>
      <c r="M29" s="85">
        <v>69578500</v>
      </c>
      <c r="N29" s="32">
        <f t="shared" si="4"/>
        <v>15.219110745916204</v>
      </c>
      <c r="O29" s="31">
        <f t="shared" si="5"/>
        <v>1.767787463081268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105121339</v>
      </c>
      <c r="M30" s="85">
        <v>69578500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11261000</v>
      </c>
      <c r="D31" s="64">
        <v>11050000</v>
      </c>
      <c r="E31" s="65">
        <f t="shared" si="0"/>
        <v>-211000</v>
      </c>
      <c r="F31" s="63">
        <v>18210000</v>
      </c>
      <c r="G31" s="64">
        <v>6865000</v>
      </c>
      <c r="H31" s="65">
        <f t="shared" si="1"/>
        <v>-11345000</v>
      </c>
      <c r="I31" s="65">
        <v>10490000</v>
      </c>
      <c r="J31" s="30">
        <f t="shared" si="2"/>
        <v>-1.873723470384513</v>
      </c>
      <c r="K31" s="31">
        <f t="shared" si="3"/>
        <v>-62.300933552992866</v>
      </c>
      <c r="L31" s="84">
        <v>105121339</v>
      </c>
      <c r="M31" s="85">
        <v>69578500</v>
      </c>
      <c r="N31" s="32">
        <f t="shared" si="4"/>
        <v>-0.2007204265158761</v>
      </c>
      <c r="O31" s="31">
        <f t="shared" si="5"/>
        <v>-16.30532420216015</v>
      </c>
      <c r="P31" s="6"/>
      <c r="Q31" s="33"/>
    </row>
    <row r="32" spans="1:17" ht="12.75">
      <c r="A32" s="7"/>
      <c r="B32" s="29" t="s">
        <v>36</v>
      </c>
      <c r="C32" s="63">
        <v>46742349</v>
      </c>
      <c r="D32" s="64">
        <v>47236183</v>
      </c>
      <c r="E32" s="65">
        <f t="shared" si="0"/>
        <v>493834</v>
      </c>
      <c r="F32" s="63">
        <v>24713255</v>
      </c>
      <c r="G32" s="64">
        <v>38717259</v>
      </c>
      <c r="H32" s="65">
        <f t="shared" si="1"/>
        <v>14004004</v>
      </c>
      <c r="I32" s="65">
        <v>40096200</v>
      </c>
      <c r="J32" s="30">
        <f t="shared" si="2"/>
        <v>1.0565023165609413</v>
      </c>
      <c r="K32" s="31">
        <f t="shared" si="3"/>
        <v>56.665963265462196</v>
      </c>
      <c r="L32" s="84">
        <v>105121339</v>
      </c>
      <c r="M32" s="85">
        <v>69578500</v>
      </c>
      <c r="N32" s="32">
        <f t="shared" si="4"/>
        <v>0.46977521852152204</v>
      </c>
      <c r="O32" s="31">
        <f t="shared" si="5"/>
        <v>20.12691276759344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77943349</v>
      </c>
      <c r="D33" s="82">
        <v>105121339</v>
      </c>
      <c r="E33" s="83">
        <f t="shared" si="0"/>
        <v>27177990</v>
      </c>
      <c r="F33" s="81">
        <f>SUM(F28:F32)</f>
        <v>68733255</v>
      </c>
      <c r="G33" s="82">
        <v>69578500</v>
      </c>
      <c r="H33" s="83">
        <f t="shared" si="1"/>
        <v>845245</v>
      </c>
      <c r="I33" s="83">
        <v>63496200</v>
      </c>
      <c r="J33" s="58">
        <f t="shared" si="2"/>
        <v>34.868902027804836</v>
      </c>
      <c r="K33" s="59">
        <f t="shared" si="3"/>
        <v>1.2297467943283058</v>
      </c>
      <c r="L33" s="96">
        <v>105121339</v>
      </c>
      <c r="M33" s="97">
        <v>69578500</v>
      </c>
      <c r="N33" s="60">
        <f t="shared" si="4"/>
        <v>25.853922960399125</v>
      </c>
      <c r="O33" s="59">
        <f t="shared" si="5"/>
        <v>1.2148077351480702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159704550</v>
      </c>
      <c r="D8" s="64">
        <v>156748795</v>
      </c>
      <c r="E8" s="65">
        <f>($D8-$C8)</f>
        <v>-2955755</v>
      </c>
      <c r="F8" s="63">
        <v>183659980</v>
      </c>
      <c r="G8" s="64">
        <v>180218286</v>
      </c>
      <c r="H8" s="65">
        <f>($G8-$F8)</f>
        <v>-3441694</v>
      </c>
      <c r="I8" s="65">
        <v>207205207</v>
      </c>
      <c r="J8" s="30">
        <f>IF($C8=0,0,($E8/$C8)*100)</f>
        <v>-1.8507644271875785</v>
      </c>
      <c r="K8" s="31">
        <f>IF($F8=0,0,($H8/$F8)*100)</f>
        <v>-1.8739488047423287</v>
      </c>
      <c r="L8" s="84">
        <v>1150504422</v>
      </c>
      <c r="M8" s="85">
        <v>1276711271</v>
      </c>
      <c r="N8" s="32">
        <f>IF($L8=0,0,($E8/$L8)*100)</f>
        <v>-0.25690948626358256</v>
      </c>
      <c r="O8" s="31">
        <f>IF($M8=0,0,($H8/$M8)*100)</f>
        <v>-0.26957496798036806</v>
      </c>
      <c r="P8" s="6"/>
      <c r="Q8" s="33"/>
    </row>
    <row r="9" spans="1:17" ht="12.75">
      <c r="A9" s="3"/>
      <c r="B9" s="29" t="s">
        <v>16</v>
      </c>
      <c r="C9" s="63">
        <v>785414409</v>
      </c>
      <c r="D9" s="64">
        <v>747064760</v>
      </c>
      <c r="E9" s="65">
        <f>($D9-$C9)</f>
        <v>-38349649</v>
      </c>
      <c r="F9" s="63">
        <v>834087093</v>
      </c>
      <c r="G9" s="64">
        <v>793455504</v>
      </c>
      <c r="H9" s="65">
        <f>($G9-$F9)</f>
        <v>-40631589</v>
      </c>
      <c r="I9" s="65">
        <v>842725435</v>
      </c>
      <c r="J9" s="30">
        <f>IF($C9=0,0,($E9/$C9)*100)</f>
        <v>-4.882727966351838</v>
      </c>
      <c r="K9" s="31">
        <f>IF($F9=0,0,($H9/$F9)*100)</f>
        <v>-4.871384456251262</v>
      </c>
      <c r="L9" s="84">
        <v>1150504422</v>
      </c>
      <c r="M9" s="85">
        <v>1276711271</v>
      </c>
      <c r="N9" s="32">
        <f>IF($L9=0,0,($E9/$L9)*100)</f>
        <v>-3.3332900132043126</v>
      </c>
      <c r="O9" s="31">
        <f>IF($M9=0,0,($H9/$M9)*100)</f>
        <v>-3.182519800908063</v>
      </c>
      <c r="P9" s="6"/>
      <c r="Q9" s="33"/>
    </row>
    <row r="10" spans="1:17" ht="12.75">
      <c r="A10" s="3"/>
      <c r="B10" s="29" t="s">
        <v>17</v>
      </c>
      <c r="C10" s="63">
        <v>258542996</v>
      </c>
      <c r="D10" s="64">
        <v>246690867</v>
      </c>
      <c r="E10" s="65">
        <f aca="true" t="shared" si="0" ref="E10:E33">($D10-$C10)</f>
        <v>-11852129</v>
      </c>
      <c r="F10" s="63">
        <v>303250833</v>
      </c>
      <c r="G10" s="64">
        <v>303037481</v>
      </c>
      <c r="H10" s="65">
        <f aca="true" t="shared" si="1" ref="H10:H33">($G10-$F10)</f>
        <v>-213352</v>
      </c>
      <c r="I10" s="65">
        <v>289593397</v>
      </c>
      <c r="J10" s="30">
        <f aca="true" t="shared" si="2" ref="J10:J33">IF($C10=0,0,($E10/$C10)*100)</f>
        <v>-4.584200378029193</v>
      </c>
      <c r="K10" s="31">
        <f aca="true" t="shared" si="3" ref="K10:K33">IF($F10=0,0,($H10/$F10)*100)</f>
        <v>-0.07035495925579205</v>
      </c>
      <c r="L10" s="84">
        <v>1150504422</v>
      </c>
      <c r="M10" s="85">
        <v>1276711271</v>
      </c>
      <c r="N10" s="32">
        <f aca="true" t="shared" si="4" ref="N10:N33">IF($L10=0,0,($E10/$L10)*100)</f>
        <v>-1.0301680526700314</v>
      </c>
      <c r="O10" s="31">
        <f aca="true" t="shared" si="5" ref="O10:O33">IF($M10=0,0,($H10/$M10)*100)</f>
        <v>-0.016711061055557957</v>
      </c>
      <c r="P10" s="6"/>
      <c r="Q10" s="33"/>
    </row>
    <row r="11" spans="1:17" ht="16.5">
      <c r="A11" s="7"/>
      <c r="B11" s="34" t="s">
        <v>18</v>
      </c>
      <c r="C11" s="66">
        <f>SUM(C8:C10)</f>
        <v>1203661955</v>
      </c>
      <c r="D11" s="67">
        <v>1150504422</v>
      </c>
      <c r="E11" s="68">
        <f t="shared" si="0"/>
        <v>-53157533</v>
      </c>
      <c r="F11" s="66">
        <f>SUM(F8:F10)</f>
        <v>1320997906</v>
      </c>
      <c r="G11" s="67">
        <v>1276711271</v>
      </c>
      <c r="H11" s="68">
        <f t="shared" si="1"/>
        <v>-44286635</v>
      </c>
      <c r="I11" s="68">
        <v>1339524039</v>
      </c>
      <c r="J11" s="35">
        <f t="shared" si="2"/>
        <v>-4.416317453516258</v>
      </c>
      <c r="K11" s="36">
        <f t="shared" si="3"/>
        <v>-3.3525136413047427</v>
      </c>
      <c r="L11" s="86">
        <v>1150504422</v>
      </c>
      <c r="M11" s="87">
        <v>1276711271</v>
      </c>
      <c r="N11" s="37">
        <f t="shared" si="4"/>
        <v>-4.620367552137926</v>
      </c>
      <c r="O11" s="36">
        <f t="shared" si="5"/>
        <v>-3.4688058299439892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360476325</v>
      </c>
      <c r="D13" s="64">
        <v>369571124</v>
      </c>
      <c r="E13" s="65">
        <f t="shared" si="0"/>
        <v>9094799</v>
      </c>
      <c r="F13" s="63">
        <v>386170357</v>
      </c>
      <c r="G13" s="64">
        <v>386117581</v>
      </c>
      <c r="H13" s="65">
        <f t="shared" si="1"/>
        <v>-52776</v>
      </c>
      <c r="I13" s="65">
        <v>404291434</v>
      </c>
      <c r="J13" s="30">
        <f t="shared" si="2"/>
        <v>2.5229948180369406</v>
      </c>
      <c r="K13" s="31">
        <f t="shared" si="3"/>
        <v>-0.013666507292272565</v>
      </c>
      <c r="L13" s="84">
        <v>1308555708</v>
      </c>
      <c r="M13" s="85">
        <v>1411327620</v>
      </c>
      <c r="N13" s="32">
        <f t="shared" si="4"/>
        <v>0.6950257405472263</v>
      </c>
      <c r="O13" s="31">
        <f t="shared" si="5"/>
        <v>-0.003739457745466641</v>
      </c>
      <c r="P13" s="6"/>
      <c r="Q13" s="33"/>
    </row>
    <row r="14" spans="1:17" ht="12.75">
      <c r="A14" s="3"/>
      <c r="B14" s="29" t="s">
        <v>21</v>
      </c>
      <c r="C14" s="63">
        <v>32855157</v>
      </c>
      <c r="D14" s="64">
        <v>84794900</v>
      </c>
      <c r="E14" s="65">
        <f t="shared" si="0"/>
        <v>51939743</v>
      </c>
      <c r="F14" s="63">
        <v>34950546</v>
      </c>
      <c r="G14" s="64">
        <v>67529400</v>
      </c>
      <c r="H14" s="65">
        <f t="shared" si="1"/>
        <v>32578854</v>
      </c>
      <c r="I14" s="65">
        <v>51737400</v>
      </c>
      <c r="J14" s="30">
        <f t="shared" si="2"/>
        <v>158.08703333848018</v>
      </c>
      <c r="K14" s="31">
        <f t="shared" si="3"/>
        <v>93.21414892917552</v>
      </c>
      <c r="L14" s="84">
        <v>1308555708</v>
      </c>
      <c r="M14" s="85">
        <v>1411327620</v>
      </c>
      <c r="N14" s="32">
        <f t="shared" si="4"/>
        <v>3.969242018697457</v>
      </c>
      <c r="O14" s="31">
        <f t="shared" si="5"/>
        <v>2.308383506304511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1308555708</v>
      </c>
      <c r="M15" s="85">
        <v>1411327620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370955800</v>
      </c>
      <c r="D16" s="64">
        <v>351541200</v>
      </c>
      <c r="E16" s="65">
        <f t="shared" si="0"/>
        <v>-19414600</v>
      </c>
      <c r="F16" s="63">
        <v>402041900</v>
      </c>
      <c r="G16" s="64">
        <v>380016038</v>
      </c>
      <c r="H16" s="65">
        <f t="shared" si="1"/>
        <v>-22025862</v>
      </c>
      <c r="I16" s="65">
        <v>410797337</v>
      </c>
      <c r="J16" s="30">
        <f t="shared" si="2"/>
        <v>-5.233669348208061</v>
      </c>
      <c r="K16" s="31">
        <f t="shared" si="3"/>
        <v>-5.478499131558178</v>
      </c>
      <c r="L16" s="84">
        <v>1308555708</v>
      </c>
      <c r="M16" s="85">
        <v>1411327620</v>
      </c>
      <c r="N16" s="32">
        <f t="shared" si="4"/>
        <v>-1.4836662956958344</v>
      </c>
      <c r="O16" s="31">
        <f t="shared" si="5"/>
        <v>-1.5606484056480097</v>
      </c>
      <c r="P16" s="6"/>
      <c r="Q16" s="33"/>
    </row>
    <row r="17" spans="1:17" ht="12.75">
      <c r="A17" s="3"/>
      <c r="B17" s="29" t="s">
        <v>23</v>
      </c>
      <c r="C17" s="63">
        <v>498123128</v>
      </c>
      <c r="D17" s="64">
        <v>502648484</v>
      </c>
      <c r="E17" s="65">
        <f t="shared" si="0"/>
        <v>4525356</v>
      </c>
      <c r="F17" s="63">
        <v>565739054</v>
      </c>
      <c r="G17" s="64">
        <v>577664601</v>
      </c>
      <c r="H17" s="65">
        <f t="shared" si="1"/>
        <v>11925547</v>
      </c>
      <c r="I17" s="65">
        <v>573329096</v>
      </c>
      <c r="J17" s="42">
        <f t="shared" si="2"/>
        <v>0.9084814066292461</v>
      </c>
      <c r="K17" s="31">
        <f t="shared" si="3"/>
        <v>2.1079589460338015</v>
      </c>
      <c r="L17" s="88">
        <v>1308555708</v>
      </c>
      <c r="M17" s="85">
        <v>1411327620</v>
      </c>
      <c r="N17" s="32">
        <f t="shared" si="4"/>
        <v>0.34582830309277135</v>
      </c>
      <c r="O17" s="31">
        <f t="shared" si="5"/>
        <v>0.8449878561860781</v>
      </c>
      <c r="P17" s="6"/>
      <c r="Q17" s="33"/>
    </row>
    <row r="18" spans="1:17" ht="16.5">
      <c r="A18" s="3"/>
      <c r="B18" s="34" t="s">
        <v>24</v>
      </c>
      <c r="C18" s="66">
        <f>SUM(C13:C17)</f>
        <v>1262410410</v>
      </c>
      <c r="D18" s="67">
        <v>1308555708</v>
      </c>
      <c r="E18" s="68">
        <f t="shared" si="0"/>
        <v>46145298</v>
      </c>
      <c r="F18" s="66">
        <f>SUM(F13:F17)</f>
        <v>1388901857</v>
      </c>
      <c r="G18" s="67">
        <v>1411327620</v>
      </c>
      <c r="H18" s="68">
        <f t="shared" si="1"/>
        <v>22425763</v>
      </c>
      <c r="I18" s="68">
        <v>1440155267</v>
      </c>
      <c r="J18" s="43">
        <f t="shared" si="2"/>
        <v>3.655332499991029</v>
      </c>
      <c r="K18" s="36">
        <f t="shared" si="3"/>
        <v>1.6146398600430414</v>
      </c>
      <c r="L18" s="89">
        <v>1308555708</v>
      </c>
      <c r="M18" s="87">
        <v>1411327620</v>
      </c>
      <c r="N18" s="37">
        <f t="shared" si="4"/>
        <v>3.52642976664162</v>
      </c>
      <c r="O18" s="36">
        <f t="shared" si="5"/>
        <v>1.5889834990971126</v>
      </c>
      <c r="P18" s="6"/>
      <c r="Q18" s="38"/>
    </row>
    <row r="19" spans="1:17" ht="16.5">
      <c r="A19" s="44"/>
      <c r="B19" s="45" t="s">
        <v>25</v>
      </c>
      <c r="C19" s="72">
        <f>C11-C18</f>
        <v>-58748455</v>
      </c>
      <c r="D19" s="73">
        <v>-158051286</v>
      </c>
      <c r="E19" s="74">
        <f t="shared" si="0"/>
        <v>-99302831</v>
      </c>
      <c r="F19" s="75">
        <f>F11-F18</f>
        <v>-67903951</v>
      </c>
      <c r="G19" s="76">
        <v>-134616349</v>
      </c>
      <c r="H19" s="77">
        <f t="shared" si="1"/>
        <v>-66712398</v>
      </c>
      <c r="I19" s="77">
        <v>-100631228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21550000</v>
      </c>
      <c r="D22" s="64">
        <v>33030000</v>
      </c>
      <c r="E22" s="65">
        <f t="shared" si="0"/>
        <v>11480000</v>
      </c>
      <c r="F22" s="63">
        <v>47000000</v>
      </c>
      <c r="G22" s="64">
        <v>34800000</v>
      </c>
      <c r="H22" s="65">
        <f t="shared" si="1"/>
        <v>-12200000</v>
      </c>
      <c r="I22" s="65">
        <v>12000000</v>
      </c>
      <c r="J22" s="30">
        <f t="shared" si="2"/>
        <v>53.27146171693735</v>
      </c>
      <c r="K22" s="31">
        <f t="shared" si="3"/>
        <v>-25.957446808510635</v>
      </c>
      <c r="L22" s="84">
        <v>206579373</v>
      </c>
      <c r="M22" s="85">
        <v>206700799</v>
      </c>
      <c r="N22" s="32">
        <f t="shared" si="4"/>
        <v>5.55718600230237</v>
      </c>
      <c r="O22" s="31">
        <f t="shared" si="5"/>
        <v>-5.902251011618005</v>
      </c>
      <c r="P22" s="6"/>
      <c r="Q22" s="33"/>
    </row>
    <row r="23" spans="1:17" ht="12.75">
      <c r="A23" s="7"/>
      <c r="B23" s="29" t="s">
        <v>28</v>
      </c>
      <c r="C23" s="63">
        <v>101081828</v>
      </c>
      <c r="D23" s="64">
        <v>106556330</v>
      </c>
      <c r="E23" s="65">
        <f t="shared" si="0"/>
        <v>5474502</v>
      </c>
      <c r="F23" s="63">
        <v>121031988</v>
      </c>
      <c r="G23" s="64">
        <v>111112697</v>
      </c>
      <c r="H23" s="65">
        <f t="shared" si="1"/>
        <v>-9919291</v>
      </c>
      <c r="I23" s="65">
        <v>113487070</v>
      </c>
      <c r="J23" s="30">
        <f t="shared" si="2"/>
        <v>5.4159111566522125</v>
      </c>
      <c r="K23" s="31">
        <f t="shared" si="3"/>
        <v>-8.195594539850076</v>
      </c>
      <c r="L23" s="84">
        <v>206579373</v>
      </c>
      <c r="M23" s="85">
        <v>206700799</v>
      </c>
      <c r="N23" s="32">
        <f t="shared" si="4"/>
        <v>2.65007194111292</v>
      </c>
      <c r="O23" s="31">
        <f t="shared" si="5"/>
        <v>-4.7988643720724085</v>
      </c>
      <c r="P23" s="6"/>
      <c r="Q23" s="33"/>
    </row>
    <row r="24" spans="1:17" ht="12.75">
      <c r="A24" s="7"/>
      <c r="B24" s="29" t="s">
        <v>29</v>
      </c>
      <c r="C24" s="63">
        <v>67351304</v>
      </c>
      <c r="D24" s="64">
        <v>66993043</v>
      </c>
      <c r="E24" s="65">
        <f t="shared" si="0"/>
        <v>-358261</v>
      </c>
      <c r="F24" s="63">
        <v>76780870</v>
      </c>
      <c r="G24" s="64">
        <v>60788102</v>
      </c>
      <c r="H24" s="65">
        <f t="shared" si="1"/>
        <v>-15992768</v>
      </c>
      <c r="I24" s="65">
        <v>50284581</v>
      </c>
      <c r="J24" s="30">
        <f t="shared" si="2"/>
        <v>-0.5319288250157711</v>
      </c>
      <c r="K24" s="31">
        <f t="shared" si="3"/>
        <v>-20.82910495804489</v>
      </c>
      <c r="L24" s="84">
        <v>206579373</v>
      </c>
      <c r="M24" s="85">
        <v>206700799</v>
      </c>
      <c r="N24" s="32">
        <f t="shared" si="4"/>
        <v>-0.17342534968387185</v>
      </c>
      <c r="O24" s="31">
        <f t="shared" si="5"/>
        <v>-7.73715828742394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206579373</v>
      </c>
      <c r="M25" s="85">
        <v>206700799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189983132</v>
      </c>
      <c r="D26" s="67">
        <v>206579373</v>
      </c>
      <c r="E26" s="68">
        <f t="shared" si="0"/>
        <v>16596241</v>
      </c>
      <c r="F26" s="66">
        <f>SUM(F22:F24)</f>
        <v>244812858</v>
      </c>
      <c r="G26" s="67">
        <v>206700799</v>
      </c>
      <c r="H26" s="68">
        <f t="shared" si="1"/>
        <v>-38112059</v>
      </c>
      <c r="I26" s="68">
        <v>175771651</v>
      </c>
      <c r="J26" s="43">
        <f t="shared" si="2"/>
        <v>8.735639225065519</v>
      </c>
      <c r="K26" s="36">
        <f t="shared" si="3"/>
        <v>-15.567833859445404</v>
      </c>
      <c r="L26" s="89">
        <v>206579373</v>
      </c>
      <c r="M26" s="87">
        <v>206700799</v>
      </c>
      <c r="N26" s="37">
        <f t="shared" si="4"/>
        <v>8.033832593731418</v>
      </c>
      <c r="O26" s="36">
        <f t="shared" si="5"/>
        <v>-18.438273671114352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32703100</v>
      </c>
      <c r="D28" s="64">
        <v>41547557</v>
      </c>
      <c r="E28" s="65">
        <f t="shared" si="0"/>
        <v>8844457</v>
      </c>
      <c r="F28" s="63">
        <v>48432200</v>
      </c>
      <c r="G28" s="64">
        <v>35014034</v>
      </c>
      <c r="H28" s="65">
        <f t="shared" si="1"/>
        <v>-13418166</v>
      </c>
      <c r="I28" s="65">
        <v>28311147</v>
      </c>
      <c r="J28" s="30">
        <f t="shared" si="2"/>
        <v>27.044705242010696</v>
      </c>
      <c r="K28" s="31">
        <f t="shared" si="3"/>
        <v>-27.705051597903875</v>
      </c>
      <c r="L28" s="84">
        <v>206579373</v>
      </c>
      <c r="M28" s="85">
        <v>206700799</v>
      </c>
      <c r="N28" s="32">
        <f t="shared" si="4"/>
        <v>4.281384376164216</v>
      </c>
      <c r="O28" s="31">
        <f t="shared" si="5"/>
        <v>-6.491588839963796</v>
      </c>
      <c r="P28" s="6"/>
      <c r="Q28" s="33"/>
    </row>
    <row r="29" spans="1:17" ht="12.75">
      <c r="A29" s="7"/>
      <c r="B29" s="29" t="s">
        <v>33</v>
      </c>
      <c r="C29" s="63">
        <v>23824391</v>
      </c>
      <c r="D29" s="64">
        <v>30957783</v>
      </c>
      <c r="E29" s="65">
        <f t="shared" si="0"/>
        <v>7133392</v>
      </c>
      <c r="F29" s="63">
        <v>26447522</v>
      </c>
      <c r="G29" s="64">
        <v>41782652</v>
      </c>
      <c r="H29" s="65">
        <f t="shared" si="1"/>
        <v>15335130</v>
      </c>
      <c r="I29" s="65">
        <v>25850652</v>
      </c>
      <c r="J29" s="30">
        <f t="shared" si="2"/>
        <v>29.941550237317717</v>
      </c>
      <c r="K29" s="31">
        <f t="shared" si="3"/>
        <v>57.98323941275103</v>
      </c>
      <c r="L29" s="84">
        <v>206579373</v>
      </c>
      <c r="M29" s="85">
        <v>206700799</v>
      </c>
      <c r="N29" s="32">
        <f t="shared" si="4"/>
        <v>3.4530998407086853</v>
      </c>
      <c r="O29" s="31">
        <f t="shared" si="5"/>
        <v>7.41899889801587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206579373</v>
      </c>
      <c r="M30" s="85">
        <v>206700799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62614895</v>
      </c>
      <c r="D31" s="64">
        <v>50174224</v>
      </c>
      <c r="E31" s="65">
        <f t="shared" si="0"/>
        <v>-12440671</v>
      </c>
      <c r="F31" s="63">
        <v>64914116</v>
      </c>
      <c r="G31" s="64">
        <v>45179245</v>
      </c>
      <c r="H31" s="65">
        <f t="shared" si="1"/>
        <v>-19734871</v>
      </c>
      <c r="I31" s="65">
        <v>39829884</v>
      </c>
      <c r="J31" s="30">
        <f t="shared" si="2"/>
        <v>-19.868548849279392</v>
      </c>
      <c r="K31" s="31">
        <f t="shared" si="3"/>
        <v>-30.401509280354368</v>
      </c>
      <c r="L31" s="84">
        <v>206579373</v>
      </c>
      <c r="M31" s="85">
        <v>206700799</v>
      </c>
      <c r="N31" s="32">
        <f t="shared" si="4"/>
        <v>-6.022223235230751</v>
      </c>
      <c r="O31" s="31">
        <f t="shared" si="5"/>
        <v>-9.547554288844331</v>
      </c>
      <c r="P31" s="6"/>
      <c r="Q31" s="33"/>
    </row>
    <row r="32" spans="1:17" ht="12.75">
      <c r="A32" s="7"/>
      <c r="B32" s="29" t="s">
        <v>36</v>
      </c>
      <c r="C32" s="63">
        <v>70840746</v>
      </c>
      <c r="D32" s="64">
        <v>83899809</v>
      </c>
      <c r="E32" s="65">
        <f t="shared" si="0"/>
        <v>13059063</v>
      </c>
      <c r="F32" s="63">
        <v>105019020</v>
      </c>
      <c r="G32" s="64">
        <v>84724868</v>
      </c>
      <c r="H32" s="65">
        <f t="shared" si="1"/>
        <v>-20294152</v>
      </c>
      <c r="I32" s="65">
        <v>81779968</v>
      </c>
      <c r="J32" s="30">
        <f t="shared" si="2"/>
        <v>18.434395086692057</v>
      </c>
      <c r="K32" s="31">
        <f t="shared" si="3"/>
        <v>-19.324263357247094</v>
      </c>
      <c r="L32" s="84">
        <v>206579373</v>
      </c>
      <c r="M32" s="85">
        <v>206700799</v>
      </c>
      <c r="N32" s="32">
        <f t="shared" si="4"/>
        <v>6.321571612089268</v>
      </c>
      <c r="O32" s="31">
        <f t="shared" si="5"/>
        <v>-9.818129440322096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189983132</v>
      </c>
      <c r="D33" s="82">
        <v>206579373</v>
      </c>
      <c r="E33" s="83">
        <f t="shared" si="0"/>
        <v>16596241</v>
      </c>
      <c r="F33" s="81">
        <f>SUM(F28:F32)</f>
        <v>244812858</v>
      </c>
      <c r="G33" s="82">
        <v>206700799</v>
      </c>
      <c r="H33" s="83">
        <f t="shared" si="1"/>
        <v>-38112059</v>
      </c>
      <c r="I33" s="83">
        <v>175771651</v>
      </c>
      <c r="J33" s="58">
        <f t="shared" si="2"/>
        <v>8.735639225065519</v>
      </c>
      <c r="K33" s="59">
        <f t="shared" si="3"/>
        <v>-15.567833859445404</v>
      </c>
      <c r="L33" s="96">
        <v>206579373</v>
      </c>
      <c r="M33" s="97">
        <v>206700799</v>
      </c>
      <c r="N33" s="60">
        <f t="shared" si="4"/>
        <v>8.033832593731418</v>
      </c>
      <c r="O33" s="59">
        <f t="shared" si="5"/>
        <v>-18.438273671114352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300584000</v>
      </c>
      <c r="D8" s="64">
        <v>311989000</v>
      </c>
      <c r="E8" s="65">
        <f>($D8-$C8)</f>
        <v>11405000</v>
      </c>
      <c r="F8" s="63">
        <v>323127600</v>
      </c>
      <c r="G8" s="64">
        <v>331942000</v>
      </c>
      <c r="H8" s="65">
        <f>($G8-$F8)</f>
        <v>8814400</v>
      </c>
      <c r="I8" s="65">
        <v>353194000</v>
      </c>
      <c r="J8" s="30">
        <f>IF($C8=0,0,($E8/$C8)*100)</f>
        <v>3.7942804673568786</v>
      </c>
      <c r="K8" s="31">
        <f>IF($F8=0,0,($H8/$F8)*100)</f>
        <v>2.7278387856685717</v>
      </c>
      <c r="L8" s="84">
        <v>2334588811</v>
      </c>
      <c r="M8" s="85">
        <v>2460771105</v>
      </c>
      <c r="N8" s="32">
        <f>IF($L8=0,0,($E8/$L8)*100)</f>
        <v>0.48852285876906826</v>
      </c>
      <c r="O8" s="31">
        <f>IF($M8=0,0,($H8/$M8)*100)</f>
        <v>0.3581966637242353</v>
      </c>
      <c r="P8" s="6"/>
      <c r="Q8" s="33"/>
    </row>
    <row r="9" spans="1:17" ht="12.75">
      <c r="A9" s="3"/>
      <c r="B9" s="29" t="s">
        <v>16</v>
      </c>
      <c r="C9" s="63">
        <v>1103474003</v>
      </c>
      <c r="D9" s="64">
        <v>1120706831</v>
      </c>
      <c r="E9" s="65">
        <f>($D9-$C9)</f>
        <v>17232828</v>
      </c>
      <c r="F9" s="63">
        <v>1174624503</v>
      </c>
      <c r="G9" s="64">
        <v>1202335259</v>
      </c>
      <c r="H9" s="65">
        <f>($G9-$F9)</f>
        <v>27710756</v>
      </c>
      <c r="I9" s="65">
        <v>1293075380</v>
      </c>
      <c r="J9" s="30">
        <f>IF($C9=0,0,($E9/$C9)*100)</f>
        <v>1.5616886263880563</v>
      </c>
      <c r="K9" s="31">
        <f>IF($F9=0,0,($H9/$F9)*100)</f>
        <v>2.359116120021889</v>
      </c>
      <c r="L9" s="84">
        <v>2334588811</v>
      </c>
      <c r="M9" s="85">
        <v>2460771105</v>
      </c>
      <c r="N9" s="32">
        <f>IF($L9=0,0,($E9/$L9)*100)</f>
        <v>0.7381525996699382</v>
      </c>
      <c r="O9" s="31">
        <f>IF($M9=0,0,($H9/$M9)*100)</f>
        <v>1.126100511489873</v>
      </c>
      <c r="P9" s="6"/>
      <c r="Q9" s="33"/>
    </row>
    <row r="10" spans="1:17" ht="12.75">
      <c r="A10" s="3"/>
      <c r="B10" s="29" t="s">
        <v>17</v>
      </c>
      <c r="C10" s="63">
        <v>938098543</v>
      </c>
      <c r="D10" s="64">
        <v>901892980</v>
      </c>
      <c r="E10" s="65">
        <f aca="true" t="shared" si="0" ref="E10:E33">($D10-$C10)</f>
        <v>-36205563</v>
      </c>
      <c r="F10" s="63">
        <v>943716869</v>
      </c>
      <c r="G10" s="64">
        <v>926493846</v>
      </c>
      <c r="H10" s="65">
        <f aca="true" t="shared" si="1" ref="H10:H33">($G10-$F10)</f>
        <v>-17223023</v>
      </c>
      <c r="I10" s="65">
        <v>928817747</v>
      </c>
      <c r="J10" s="30">
        <f aca="true" t="shared" si="2" ref="J10:J33">IF($C10=0,0,($E10/$C10)*100)</f>
        <v>-3.8594626620158814</v>
      </c>
      <c r="K10" s="31">
        <f aca="true" t="shared" si="3" ref="K10:K33">IF($F10=0,0,($H10/$F10)*100)</f>
        <v>-1.8250201480715507</v>
      </c>
      <c r="L10" s="84">
        <v>2334588811</v>
      </c>
      <c r="M10" s="85">
        <v>2460771105</v>
      </c>
      <c r="N10" s="32">
        <f aca="true" t="shared" si="4" ref="N10:N33">IF($L10=0,0,($E10/$L10)*100)</f>
        <v>-1.550832541876686</v>
      </c>
      <c r="O10" s="31">
        <f aca="true" t="shared" si="5" ref="O10:O33">IF($M10=0,0,($H10/$M10)*100)</f>
        <v>-0.6999034963066993</v>
      </c>
      <c r="P10" s="6"/>
      <c r="Q10" s="33"/>
    </row>
    <row r="11" spans="1:17" ht="16.5">
      <c r="A11" s="7"/>
      <c r="B11" s="34" t="s">
        <v>18</v>
      </c>
      <c r="C11" s="66">
        <f>SUM(C8:C10)</f>
        <v>2342156546</v>
      </c>
      <c r="D11" s="67">
        <v>2334588811</v>
      </c>
      <c r="E11" s="68">
        <f t="shared" si="0"/>
        <v>-7567735</v>
      </c>
      <c r="F11" s="66">
        <f>SUM(F8:F10)</f>
        <v>2441468972</v>
      </c>
      <c r="G11" s="67">
        <v>2460771105</v>
      </c>
      <c r="H11" s="68">
        <f t="shared" si="1"/>
        <v>19302133</v>
      </c>
      <c r="I11" s="68">
        <v>2575087127</v>
      </c>
      <c r="J11" s="35">
        <f t="shared" si="2"/>
        <v>-0.32310970045637594</v>
      </c>
      <c r="K11" s="36">
        <f t="shared" si="3"/>
        <v>0.7905950565567951</v>
      </c>
      <c r="L11" s="86">
        <v>2334588811</v>
      </c>
      <c r="M11" s="87">
        <v>2460771105</v>
      </c>
      <c r="N11" s="37">
        <f t="shared" si="4"/>
        <v>-0.3241570834376795</v>
      </c>
      <c r="O11" s="36">
        <f t="shared" si="5"/>
        <v>0.784393678907409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638224925</v>
      </c>
      <c r="D13" s="64">
        <v>634505777</v>
      </c>
      <c r="E13" s="65">
        <f t="shared" si="0"/>
        <v>-3719148</v>
      </c>
      <c r="F13" s="63">
        <v>682656171</v>
      </c>
      <c r="G13" s="64">
        <v>658190316</v>
      </c>
      <c r="H13" s="65">
        <f t="shared" si="1"/>
        <v>-24465855</v>
      </c>
      <c r="I13" s="65">
        <v>692835450</v>
      </c>
      <c r="J13" s="30">
        <f t="shared" si="2"/>
        <v>-0.5827331171686847</v>
      </c>
      <c r="K13" s="31">
        <f t="shared" si="3"/>
        <v>-3.583920579544574</v>
      </c>
      <c r="L13" s="84">
        <v>2379689082</v>
      </c>
      <c r="M13" s="85">
        <v>2491127361</v>
      </c>
      <c r="N13" s="32">
        <f t="shared" si="4"/>
        <v>-0.15628713969953828</v>
      </c>
      <c r="O13" s="31">
        <f t="shared" si="5"/>
        <v>-0.98211979776814</v>
      </c>
      <c r="P13" s="6"/>
      <c r="Q13" s="33"/>
    </row>
    <row r="14" spans="1:17" ht="12.75">
      <c r="A14" s="3"/>
      <c r="B14" s="29" t="s">
        <v>21</v>
      </c>
      <c r="C14" s="63">
        <v>74955520</v>
      </c>
      <c r="D14" s="64">
        <v>74955520</v>
      </c>
      <c r="E14" s="65">
        <f t="shared" si="0"/>
        <v>0</v>
      </c>
      <c r="F14" s="63">
        <v>78703280</v>
      </c>
      <c r="G14" s="64">
        <v>78703280</v>
      </c>
      <c r="H14" s="65">
        <f t="shared" si="1"/>
        <v>0</v>
      </c>
      <c r="I14" s="65">
        <v>83425480</v>
      </c>
      <c r="J14" s="30">
        <f t="shared" si="2"/>
        <v>0</v>
      </c>
      <c r="K14" s="31">
        <f t="shared" si="3"/>
        <v>0</v>
      </c>
      <c r="L14" s="84">
        <v>2379689082</v>
      </c>
      <c r="M14" s="85">
        <v>2491127361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2379689082</v>
      </c>
      <c r="M15" s="85">
        <v>2491127361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533885460</v>
      </c>
      <c r="D16" s="64">
        <v>529112280</v>
      </c>
      <c r="E16" s="65">
        <f t="shared" si="0"/>
        <v>-4773180</v>
      </c>
      <c r="F16" s="63">
        <v>571238720</v>
      </c>
      <c r="G16" s="64">
        <v>564604620</v>
      </c>
      <c r="H16" s="65">
        <f t="shared" si="1"/>
        <v>-6634100</v>
      </c>
      <c r="I16" s="65">
        <v>605812830</v>
      </c>
      <c r="J16" s="30">
        <f t="shared" si="2"/>
        <v>-0.8940457003642691</v>
      </c>
      <c r="K16" s="31">
        <f t="shared" si="3"/>
        <v>-1.1613533480363516</v>
      </c>
      <c r="L16" s="84">
        <v>2379689082</v>
      </c>
      <c r="M16" s="85">
        <v>2491127361</v>
      </c>
      <c r="N16" s="32">
        <f t="shared" si="4"/>
        <v>-0.20057998484358303</v>
      </c>
      <c r="O16" s="31">
        <f t="shared" si="5"/>
        <v>-0.2663091459658212</v>
      </c>
      <c r="P16" s="6"/>
      <c r="Q16" s="33"/>
    </row>
    <row r="17" spans="1:17" ht="12.75">
      <c r="A17" s="3"/>
      <c r="B17" s="29" t="s">
        <v>23</v>
      </c>
      <c r="C17" s="63">
        <v>1138716092</v>
      </c>
      <c r="D17" s="64">
        <v>1141115505</v>
      </c>
      <c r="E17" s="65">
        <f t="shared" si="0"/>
        <v>2399413</v>
      </c>
      <c r="F17" s="63">
        <v>1133621476</v>
      </c>
      <c r="G17" s="64">
        <v>1189629145</v>
      </c>
      <c r="H17" s="65">
        <f t="shared" si="1"/>
        <v>56007669</v>
      </c>
      <c r="I17" s="65">
        <v>1215911015</v>
      </c>
      <c r="J17" s="42">
        <f t="shared" si="2"/>
        <v>0.21071213596233254</v>
      </c>
      <c r="K17" s="31">
        <f t="shared" si="3"/>
        <v>4.940597032231948</v>
      </c>
      <c r="L17" s="88">
        <v>2379689082</v>
      </c>
      <c r="M17" s="85">
        <v>2491127361</v>
      </c>
      <c r="N17" s="32">
        <f t="shared" si="4"/>
        <v>0.10082884432883235</v>
      </c>
      <c r="O17" s="31">
        <f t="shared" si="5"/>
        <v>2.248286052203976</v>
      </c>
      <c r="P17" s="6"/>
      <c r="Q17" s="33"/>
    </row>
    <row r="18" spans="1:17" ht="16.5">
      <c r="A18" s="3"/>
      <c r="B18" s="34" t="s">
        <v>24</v>
      </c>
      <c r="C18" s="66">
        <f>SUM(C13:C17)</f>
        <v>2385781997</v>
      </c>
      <c r="D18" s="67">
        <v>2379689082</v>
      </c>
      <c r="E18" s="68">
        <f t="shared" si="0"/>
        <v>-6092915</v>
      </c>
      <c r="F18" s="66">
        <f>SUM(F13:F17)</f>
        <v>2466219647</v>
      </c>
      <c r="G18" s="67">
        <v>2491127361</v>
      </c>
      <c r="H18" s="68">
        <f t="shared" si="1"/>
        <v>24907714</v>
      </c>
      <c r="I18" s="68">
        <v>2597984775</v>
      </c>
      <c r="J18" s="43">
        <f t="shared" si="2"/>
        <v>-0.2553843983927086</v>
      </c>
      <c r="K18" s="36">
        <f t="shared" si="3"/>
        <v>1.009955217504599</v>
      </c>
      <c r="L18" s="89">
        <v>2379689082</v>
      </c>
      <c r="M18" s="87">
        <v>2491127361</v>
      </c>
      <c r="N18" s="37">
        <f t="shared" si="4"/>
        <v>-0.2560382802142889</v>
      </c>
      <c r="O18" s="36">
        <f t="shared" si="5"/>
        <v>0.9998571084700153</v>
      </c>
      <c r="P18" s="6"/>
      <c r="Q18" s="38"/>
    </row>
    <row r="19" spans="1:17" ht="16.5">
      <c r="A19" s="44"/>
      <c r="B19" s="45" t="s">
        <v>25</v>
      </c>
      <c r="C19" s="72">
        <f>C11-C18</f>
        <v>-43625451</v>
      </c>
      <c r="D19" s="73">
        <v>-45100271</v>
      </c>
      <c r="E19" s="74">
        <f t="shared" si="0"/>
        <v>-1474820</v>
      </c>
      <c r="F19" s="75">
        <f>F11-F18</f>
        <v>-24750675</v>
      </c>
      <c r="G19" s="76">
        <v>-30356256</v>
      </c>
      <c r="H19" s="77">
        <f t="shared" si="1"/>
        <v>-5605581</v>
      </c>
      <c r="I19" s="77">
        <v>-22897648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126635348</v>
      </c>
      <c r="D22" s="64">
        <v>244441063</v>
      </c>
      <c r="E22" s="65">
        <f t="shared" si="0"/>
        <v>117805715</v>
      </c>
      <c r="F22" s="63">
        <v>92004595</v>
      </c>
      <c r="G22" s="64">
        <v>198588549</v>
      </c>
      <c r="H22" s="65">
        <f t="shared" si="1"/>
        <v>106583954</v>
      </c>
      <c r="I22" s="65">
        <v>218521674</v>
      </c>
      <c r="J22" s="30">
        <f t="shared" si="2"/>
        <v>93.02751313953826</v>
      </c>
      <c r="K22" s="31">
        <f t="shared" si="3"/>
        <v>115.84633789214548</v>
      </c>
      <c r="L22" s="84">
        <v>387975213</v>
      </c>
      <c r="M22" s="85">
        <v>325935531</v>
      </c>
      <c r="N22" s="32">
        <f t="shared" si="4"/>
        <v>30.36423746998497</v>
      </c>
      <c r="O22" s="31">
        <f t="shared" si="5"/>
        <v>32.70093127711198</v>
      </c>
      <c r="P22" s="6"/>
      <c r="Q22" s="33"/>
    </row>
    <row r="23" spans="1:17" ht="12.75">
      <c r="A23" s="7"/>
      <c r="B23" s="29" t="s">
        <v>28</v>
      </c>
      <c r="C23" s="63">
        <v>202112078</v>
      </c>
      <c r="D23" s="64">
        <v>75910344</v>
      </c>
      <c r="E23" s="65">
        <f t="shared" si="0"/>
        <v>-126201734</v>
      </c>
      <c r="F23" s="63">
        <v>199611403</v>
      </c>
      <c r="G23" s="64">
        <v>61034275</v>
      </c>
      <c r="H23" s="65">
        <f t="shared" si="1"/>
        <v>-138577128</v>
      </c>
      <c r="I23" s="65">
        <v>72116000</v>
      </c>
      <c r="J23" s="30">
        <f t="shared" si="2"/>
        <v>-62.441460821554664</v>
      </c>
      <c r="K23" s="31">
        <f t="shared" si="3"/>
        <v>-69.42345272729736</v>
      </c>
      <c r="L23" s="84">
        <v>387975213</v>
      </c>
      <c r="M23" s="85">
        <v>325935531</v>
      </c>
      <c r="N23" s="32">
        <f t="shared" si="4"/>
        <v>-32.52829814156195</v>
      </c>
      <c r="O23" s="31">
        <f t="shared" si="5"/>
        <v>-42.51672948169618</v>
      </c>
      <c r="P23" s="6"/>
      <c r="Q23" s="33"/>
    </row>
    <row r="24" spans="1:17" ht="12.75">
      <c r="A24" s="7"/>
      <c r="B24" s="29" t="s">
        <v>29</v>
      </c>
      <c r="C24" s="63">
        <v>54766496</v>
      </c>
      <c r="D24" s="64">
        <v>67623806</v>
      </c>
      <c r="E24" s="65">
        <f t="shared" si="0"/>
        <v>12857310</v>
      </c>
      <c r="F24" s="63">
        <v>61023516</v>
      </c>
      <c r="G24" s="64">
        <v>66312707</v>
      </c>
      <c r="H24" s="65">
        <f t="shared" si="1"/>
        <v>5289191</v>
      </c>
      <c r="I24" s="65">
        <v>49359000</v>
      </c>
      <c r="J24" s="30">
        <f t="shared" si="2"/>
        <v>23.476597808996218</v>
      </c>
      <c r="K24" s="31">
        <f t="shared" si="3"/>
        <v>8.667463539793413</v>
      </c>
      <c r="L24" s="84">
        <v>387975213</v>
      </c>
      <c r="M24" s="85">
        <v>325935531</v>
      </c>
      <c r="N24" s="32">
        <f t="shared" si="4"/>
        <v>3.313951399261169</v>
      </c>
      <c r="O24" s="31">
        <f t="shared" si="5"/>
        <v>1.6227721426296415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387975213</v>
      </c>
      <c r="M25" s="85">
        <v>325935531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383513922</v>
      </c>
      <c r="D26" s="67">
        <v>387975213</v>
      </c>
      <c r="E26" s="68">
        <f t="shared" si="0"/>
        <v>4461291</v>
      </c>
      <c r="F26" s="66">
        <f>SUM(F22:F24)</f>
        <v>352639514</v>
      </c>
      <c r="G26" s="67">
        <v>325935531</v>
      </c>
      <c r="H26" s="68">
        <f t="shared" si="1"/>
        <v>-26703983</v>
      </c>
      <c r="I26" s="68">
        <v>339996674</v>
      </c>
      <c r="J26" s="43">
        <f t="shared" si="2"/>
        <v>1.1632670273701302</v>
      </c>
      <c r="K26" s="36">
        <f t="shared" si="3"/>
        <v>-7.57260089690346</v>
      </c>
      <c r="L26" s="89">
        <v>387975213</v>
      </c>
      <c r="M26" s="87">
        <v>325935531</v>
      </c>
      <c r="N26" s="37">
        <f t="shared" si="4"/>
        <v>1.1498907276841936</v>
      </c>
      <c r="O26" s="36">
        <f t="shared" si="5"/>
        <v>-8.193026061954566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84200889</v>
      </c>
      <c r="D28" s="64">
        <v>107422518</v>
      </c>
      <c r="E28" s="65">
        <f t="shared" si="0"/>
        <v>23221629</v>
      </c>
      <c r="F28" s="63">
        <v>116630001</v>
      </c>
      <c r="G28" s="64">
        <v>123464541</v>
      </c>
      <c r="H28" s="65">
        <f t="shared" si="1"/>
        <v>6834540</v>
      </c>
      <c r="I28" s="65">
        <v>158278348</v>
      </c>
      <c r="J28" s="30">
        <f t="shared" si="2"/>
        <v>27.578840646207432</v>
      </c>
      <c r="K28" s="31">
        <f t="shared" si="3"/>
        <v>5.860018812826727</v>
      </c>
      <c r="L28" s="84">
        <v>387975213</v>
      </c>
      <c r="M28" s="85">
        <v>325935531</v>
      </c>
      <c r="N28" s="32">
        <f t="shared" si="4"/>
        <v>5.985338295310118</v>
      </c>
      <c r="O28" s="31">
        <f t="shared" si="5"/>
        <v>2.0968993405017877</v>
      </c>
      <c r="P28" s="6"/>
      <c r="Q28" s="33"/>
    </row>
    <row r="29" spans="1:17" ht="12.75">
      <c r="A29" s="7"/>
      <c r="B29" s="29" t="s">
        <v>33</v>
      </c>
      <c r="C29" s="63">
        <v>68058152</v>
      </c>
      <c r="D29" s="64">
        <v>66445530</v>
      </c>
      <c r="E29" s="65">
        <f t="shared" si="0"/>
        <v>-1612622</v>
      </c>
      <c r="F29" s="63">
        <v>58244225</v>
      </c>
      <c r="G29" s="64">
        <v>54445375</v>
      </c>
      <c r="H29" s="65">
        <f t="shared" si="1"/>
        <v>-3798850</v>
      </c>
      <c r="I29" s="65">
        <v>60529326</v>
      </c>
      <c r="J29" s="30">
        <f t="shared" si="2"/>
        <v>-2.3694766205229905</v>
      </c>
      <c r="K29" s="31">
        <f t="shared" si="3"/>
        <v>-6.52227753051912</v>
      </c>
      <c r="L29" s="84">
        <v>387975213</v>
      </c>
      <c r="M29" s="85">
        <v>325935531</v>
      </c>
      <c r="N29" s="32">
        <f t="shared" si="4"/>
        <v>-0.4156507802471392</v>
      </c>
      <c r="O29" s="31">
        <f t="shared" si="5"/>
        <v>-1.1655219019371044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600000</v>
      </c>
      <c r="H30" s="65">
        <f t="shared" si="1"/>
        <v>600000</v>
      </c>
      <c r="I30" s="65">
        <v>850000</v>
      </c>
      <c r="J30" s="30">
        <f t="shared" si="2"/>
        <v>0</v>
      </c>
      <c r="K30" s="31">
        <f t="shared" si="3"/>
        <v>0</v>
      </c>
      <c r="L30" s="84">
        <v>387975213</v>
      </c>
      <c r="M30" s="85">
        <v>325935531</v>
      </c>
      <c r="N30" s="32">
        <f t="shared" si="4"/>
        <v>0</v>
      </c>
      <c r="O30" s="31">
        <f t="shared" si="5"/>
        <v>0.1840854840707747</v>
      </c>
      <c r="P30" s="6"/>
      <c r="Q30" s="33"/>
    </row>
    <row r="31" spans="1:17" ht="12.75">
      <c r="A31" s="7"/>
      <c r="B31" s="29" t="s">
        <v>35</v>
      </c>
      <c r="C31" s="63">
        <v>72083401</v>
      </c>
      <c r="D31" s="64">
        <v>31042991</v>
      </c>
      <c r="E31" s="65">
        <f t="shared" si="0"/>
        <v>-41040410</v>
      </c>
      <c r="F31" s="63">
        <v>84973621</v>
      </c>
      <c r="G31" s="64">
        <v>29660009</v>
      </c>
      <c r="H31" s="65">
        <f t="shared" si="1"/>
        <v>-55313612</v>
      </c>
      <c r="I31" s="65">
        <v>23300000</v>
      </c>
      <c r="J31" s="30">
        <f t="shared" si="2"/>
        <v>-56.934619386230125</v>
      </c>
      <c r="K31" s="31">
        <f t="shared" si="3"/>
        <v>-65.09503931814321</v>
      </c>
      <c r="L31" s="84">
        <v>387975213</v>
      </c>
      <c r="M31" s="85">
        <v>325935531</v>
      </c>
      <c r="N31" s="32">
        <f t="shared" si="4"/>
        <v>-10.578101029356224</v>
      </c>
      <c r="O31" s="31">
        <f t="shared" si="5"/>
        <v>-16.970721734538355</v>
      </c>
      <c r="P31" s="6"/>
      <c r="Q31" s="33"/>
    </row>
    <row r="32" spans="1:17" ht="12.75">
      <c r="A32" s="7"/>
      <c r="B32" s="29" t="s">
        <v>36</v>
      </c>
      <c r="C32" s="63">
        <v>159571480</v>
      </c>
      <c r="D32" s="64">
        <v>183064174</v>
      </c>
      <c r="E32" s="65">
        <f t="shared" si="0"/>
        <v>23492694</v>
      </c>
      <c r="F32" s="63">
        <v>93191667</v>
      </c>
      <c r="G32" s="64">
        <v>117765606</v>
      </c>
      <c r="H32" s="65">
        <f t="shared" si="1"/>
        <v>24573939</v>
      </c>
      <c r="I32" s="65">
        <v>97039000</v>
      </c>
      <c r="J32" s="30">
        <f t="shared" si="2"/>
        <v>14.72236392117188</v>
      </c>
      <c r="K32" s="31">
        <f t="shared" si="3"/>
        <v>26.369245009856947</v>
      </c>
      <c r="L32" s="84">
        <v>387975213</v>
      </c>
      <c r="M32" s="85">
        <v>325935531</v>
      </c>
      <c r="N32" s="32">
        <f t="shared" si="4"/>
        <v>6.05520487207001</v>
      </c>
      <c r="O32" s="31">
        <f t="shared" si="5"/>
        <v>7.539509093901149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383913922</v>
      </c>
      <c r="D33" s="82">
        <v>387975213</v>
      </c>
      <c r="E33" s="83">
        <f t="shared" si="0"/>
        <v>4061291</v>
      </c>
      <c r="F33" s="81">
        <f>SUM(F28:F32)</f>
        <v>353039514</v>
      </c>
      <c r="G33" s="82">
        <v>325935531</v>
      </c>
      <c r="H33" s="83">
        <f t="shared" si="1"/>
        <v>-27103983</v>
      </c>
      <c r="I33" s="83">
        <v>339996674</v>
      </c>
      <c r="J33" s="58">
        <f t="shared" si="2"/>
        <v>1.0578649971438128</v>
      </c>
      <c r="K33" s="59">
        <f t="shared" si="3"/>
        <v>-7.677322771297493</v>
      </c>
      <c r="L33" s="96">
        <v>387975213</v>
      </c>
      <c r="M33" s="97">
        <v>325935531</v>
      </c>
      <c r="N33" s="60">
        <f t="shared" si="4"/>
        <v>1.046791357776766</v>
      </c>
      <c r="O33" s="59">
        <f t="shared" si="5"/>
        <v>-8.315749718001749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activeCellId="1" sqref="C8:C33 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98977048</v>
      </c>
      <c r="D8" s="64">
        <v>98077769</v>
      </c>
      <c r="E8" s="65">
        <f>($D8-$C8)</f>
        <v>-899279</v>
      </c>
      <c r="F8" s="63">
        <v>104915670</v>
      </c>
      <c r="G8" s="64">
        <v>103718866</v>
      </c>
      <c r="H8" s="65">
        <f>($G8-$F8)</f>
        <v>-1196804</v>
      </c>
      <c r="I8" s="65">
        <v>110507527</v>
      </c>
      <c r="J8" s="30">
        <f>IF($C8=0,0,($E8/$C8)*100)</f>
        <v>-0.9085732684207757</v>
      </c>
      <c r="K8" s="31">
        <f>IF($F8=0,0,($H8/$F8)*100)</f>
        <v>-1.140729502084865</v>
      </c>
      <c r="L8" s="84">
        <v>619402513</v>
      </c>
      <c r="M8" s="85">
        <v>664476304</v>
      </c>
      <c r="N8" s="32">
        <f>IF($L8=0,0,($E8/$L8)*100)</f>
        <v>-0.1451849130615329</v>
      </c>
      <c r="O8" s="31">
        <f>IF($M8=0,0,($H8/$M8)*100)</f>
        <v>-0.18011236710707446</v>
      </c>
      <c r="P8" s="6"/>
      <c r="Q8" s="33"/>
    </row>
    <row r="9" spans="1:17" ht="12.75">
      <c r="A9" s="3"/>
      <c r="B9" s="29" t="s">
        <v>16</v>
      </c>
      <c r="C9" s="63">
        <v>414974132</v>
      </c>
      <c r="D9" s="64">
        <v>379842995</v>
      </c>
      <c r="E9" s="65">
        <f>($D9-$C9)</f>
        <v>-35131137</v>
      </c>
      <c r="F9" s="63">
        <v>455380128</v>
      </c>
      <c r="G9" s="64">
        <v>405210761</v>
      </c>
      <c r="H9" s="65">
        <f>($G9-$F9)</f>
        <v>-50169367</v>
      </c>
      <c r="I9" s="65">
        <v>433590852</v>
      </c>
      <c r="J9" s="30">
        <f>IF($C9=0,0,($E9/$C9)*100)</f>
        <v>-8.46586191546031</v>
      </c>
      <c r="K9" s="31">
        <f>IF($F9=0,0,($H9/$F9)*100)</f>
        <v>-11.017030369845212</v>
      </c>
      <c r="L9" s="84">
        <v>619402513</v>
      </c>
      <c r="M9" s="85">
        <v>664476304</v>
      </c>
      <c r="N9" s="32">
        <f>IF($L9=0,0,($E9/$L9)*100)</f>
        <v>-5.6717782480162455</v>
      </c>
      <c r="O9" s="31">
        <f>IF($M9=0,0,($H9/$M9)*100)</f>
        <v>-7.550211602429091</v>
      </c>
      <c r="P9" s="6"/>
      <c r="Q9" s="33"/>
    </row>
    <row r="10" spans="1:17" ht="12.75">
      <c r="A10" s="3"/>
      <c r="B10" s="29" t="s">
        <v>17</v>
      </c>
      <c r="C10" s="63">
        <v>166031028</v>
      </c>
      <c r="D10" s="64">
        <v>141481749</v>
      </c>
      <c r="E10" s="65">
        <f aca="true" t="shared" si="0" ref="E10:E33">($D10-$C10)</f>
        <v>-24549279</v>
      </c>
      <c r="F10" s="63">
        <v>164973739</v>
      </c>
      <c r="G10" s="64">
        <v>155546677</v>
      </c>
      <c r="H10" s="65">
        <f aca="true" t="shared" si="1" ref="H10:H33">($G10-$F10)</f>
        <v>-9427062</v>
      </c>
      <c r="I10" s="65">
        <v>164791515</v>
      </c>
      <c r="J10" s="30">
        <f aca="true" t="shared" si="2" ref="J10:J33">IF($C10=0,0,($E10/$C10)*100)</f>
        <v>-14.785958561914104</v>
      </c>
      <c r="K10" s="31">
        <f aca="true" t="shared" si="3" ref="K10:K33">IF($F10=0,0,($H10/$F10)*100)</f>
        <v>-5.714280380103406</v>
      </c>
      <c r="L10" s="84">
        <v>619402513</v>
      </c>
      <c r="M10" s="85">
        <v>664476304</v>
      </c>
      <c r="N10" s="32">
        <f aca="true" t="shared" si="4" ref="N10:N33">IF($L10=0,0,($E10/$L10)*100)</f>
        <v>-3.9633805941630076</v>
      </c>
      <c r="O10" s="31">
        <f aca="true" t="shared" si="5" ref="O10:O33">IF($M10=0,0,($H10/$M10)*100)</f>
        <v>-1.4187205688526705</v>
      </c>
      <c r="P10" s="6"/>
      <c r="Q10" s="33"/>
    </row>
    <row r="11" spans="1:17" ht="16.5">
      <c r="A11" s="7"/>
      <c r="B11" s="34" t="s">
        <v>18</v>
      </c>
      <c r="C11" s="66">
        <f>SUM(C8:C10)</f>
        <v>679982208</v>
      </c>
      <c r="D11" s="67">
        <v>619402513</v>
      </c>
      <c r="E11" s="68">
        <f t="shared" si="0"/>
        <v>-60579695</v>
      </c>
      <c r="F11" s="66">
        <f>SUM(F8:F10)</f>
        <v>725269537</v>
      </c>
      <c r="G11" s="67">
        <v>664476304</v>
      </c>
      <c r="H11" s="68">
        <f t="shared" si="1"/>
        <v>-60793233</v>
      </c>
      <c r="I11" s="68">
        <v>708889894</v>
      </c>
      <c r="J11" s="35">
        <f t="shared" si="2"/>
        <v>-8.909011778143466</v>
      </c>
      <c r="K11" s="36">
        <f t="shared" si="3"/>
        <v>-8.382157239288542</v>
      </c>
      <c r="L11" s="86">
        <v>619402513</v>
      </c>
      <c r="M11" s="87">
        <v>664476304</v>
      </c>
      <c r="N11" s="37">
        <f t="shared" si="4"/>
        <v>-9.780343755240786</v>
      </c>
      <c r="O11" s="36">
        <f t="shared" si="5"/>
        <v>-9.149044538388836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287495582</v>
      </c>
      <c r="D13" s="64">
        <v>266089638</v>
      </c>
      <c r="E13" s="65">
        <f t="shared" si="0"/>
        <v>-21405944</v>
      </c>
      <c r="F13" s="63">
        <v>307119061</v>
      </c>
      <c r="G13" s="64">
        <v>282376398</v>
      </c>
      <c r="H13" s="65">
        <f t="shared" si="1"/>
        <v>-24742663</v>
      </c>
      <c r="I13" s="65">
        <v>302142739</v>
      </c>
      <c r="J13" s="30">
        <f t="shared" si="2"/>
        <v>-7.445660156266332</v>
      </c>
      <c r="K13" s="31">
        <f t="shared" si="3"/>
        <v>-8.056374918390363</v>
      </c>
      <c r="L13" s="84">
        <v>657130197</v>
      </c>
      <c r="M13" s="85">
        <v>685365636</v>
      </c>
      <c r="N13" s="32">
        <f t="shared" si="4"/>
        <v>-3.2574890178117935</v>
      </c>
      <c r="O13" s="31">
        <f t="shared" si="5"/>
        <v>-3.610140587789844</v>
      </c>
      <c r="P13" s="6"/>
      <c r="Q13" s="33"/>
    </row>
    <row r="14" spans="1:17" ht="12.75">
      <c r="A14" s="3"/>
      <c r="B14" s="29" t="s">
        <v>21</v>
      </c>
      <c r="C14" s="63">
        <v>19954328</v>
      </c>
      <c r="D14" s="64">
        <v>22351116</v>
      </c>
      <c r="E14" s="65">
        <f t="shared" si="0"/>
        <v>2396788</v>
      </c>
      <c r="F14" s="63">
        <v>21031861</v>
      </c>
      <c r="G14" s="64">
        <v>22071783</v>
      </c>
      <c r="H14" s="65">
        <f t="shared" si="1"/>
        <v>1039922</v>
      </c>
      <c r="I14" s="65">
        <v>23931280</v>
      </c>
      <c r="J14" s="30">
        <f t="shared" si="2"/>
        <v>12.01136916261976</v>
      </c>
      <c r="K14" s="31">
        <f t="shared" si="3"/>
        <v>4.9445077637209565</v>
      </c>
      <c r="L14" s="84">
        <v>657130197</v>
      </c>
      <c r="M14" s="85">
        <v>685365636</v>
      </c>
      <c r="N14" s="32">
        <f t="shared" si="4"/>
        <v>0.36473563548625054</v>
      </c>
      <c r="O14" s="31">
        <f t="shared" si="5"/>
        <v>0.15173243964627373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657130197</v>
      </c>
      <c r="M15" s="85">
        <v>685365636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202815265</v>
      </c>
      <c r="D16" s="64">
        <v>182714303</v>
      </c>
      <c r="E16" s="65">
        <f t="shared" si="0"/>
        <v>-20100962</v>
      </c>
      <c r="F16" s="63">
        <v>227135813</v>
      </c>
      <c r="G16" s="64">
        <v>192215447</v>
      </c>
      <c r="H16" s="65">
        <f t="shared" si="1"/>
        <v>-34920366</v>
      </c>
      <c r="I16" s="65">
        <v>201826219</v>
      </c>
      <c r="J16" s="30">
        <f t="shared" si="2"/>
        <v>-9.910970951816669</v>
      </c>
      <c r="K16" s="31">
        <f t="shared" si="3"/>
        <v>-15.374222822360469</v>
      </c>
      <c r="L16" s="84">
        <v>657130197</v>
      </c>
      <c r="M16" s="85">
        <v>685365636</v>
      </c>
      <c r="N16" s="32">
        <f t="shared" si="4"/>
        <v>-3.0589009745354923</v>
      </c>
      <c r="O16" s="31">
        <f t="shared" si="5"/>
        <v>-5.095143988222952</v>
      </c>
      <c r="P16" s="6"/>
      <c r="Q16" s="33"/>
    </row>
    <row r="17" spans="1:17" ht="12.75">
      <c r="A17" s="3"/>
      <c r="B17" s="29" t="s">
        <v>23</v>
      </c>
      <c r="C17" s="63">
        <v>220244424</v>
      </c>
      <c r="D17" s="64">
        <v>185975140</v>
      </c>
      <c r="E17" s="65">
        <f t="shared" si="0"/>
        <v>-34269284</v>
      </c>
      <c r="F17" s="63">
        <v>228527368</v>
      </c>
      <c r="G17" s="64">
        <v>188702008</v>
      </c>
      <c r="H17" s="65">
        <f t="shared" si="1"/>
        <v>-39825360</v>
      </c>
      <c r="I17" s="65">
        <v>195182180</v>
      </c>
      <c r="J17" s="42">
        <f t="shared" si="2"/>
        <v>-15.55966020733401</v>
      </c>
      <c r="K17" s="31">
        <f t="shared" si="3"/>
        <v>-17.42695430684696</v>
      </c>
      <c r="L17" s="88">
        <v>657130197</v>
      </c>
      <c r="M17" s="85">
        <v>685365636</v>
      </c>
      <c r="N17" s="32">
        <f t="shared" si="4"/>
        <v>-5.2149915125571376</v>
      </c>
      <c r="O17" s="31">
        <f t="shared" si="5"/>
        <v>-5.810819496646022</v>
      </c>
      <c r="P17" s="6"/>
      <c r="Q17" s="33"/>
    </row>
    <row r="18" spans="1:17" ht="16.5">
      <c r="A18" s="3"/>
      <c r="B18" s="34" t="s">
        <v>24</v>
      </c>
      <c r="C18" s="66">
        <f>SUM(C13:C17)</f>
        <v>730509599</v>
      </c>
      <c r="D18" s="67">
        <v>657130197</v>
      </c>
      <c r="E18" s="68">
        <f t="shared" si="0"/>
        <v>-73379402</v>
      </c>
      <c r="F18" s="66">
        <f>SUM(F13:F17)</f>
        <v>783814103</v>
      </c>
      <c r="G18" s="67">
        <v>685365636</v>
      </c>
      <c r="H18" s="68">
        <f t="shared" si="1"/>
        <v>-98448467</v>
      </c>
      <c r="I18" s="68">
        <v>723082418</v>
      </c>
      <c r="J18" s="43">
        <f t="shared" si="2"/>
        <v>-10.044960682303095</v>
      </c>
      <c r="K18" s="36">
        <f t="shared" si="3"/>
        <v>-12.560180612111289</v>
      </c>
      <c r="L18" s="89">
        <v>657130197</v>
      </c>
      <c r="M18" s="87">
        <v>685365636</v>
      </c>
      <c r="N18" s="37">
        <f t="shared" si="4"/>
        <v>-11.166645869418172</v>
      </c>
      <c r="O18" s="36">
        <f t="shared" si="5"/>
        <v>-14.364371633012544</v>
      </c>
      <c r="P18" s="6"/>
      <c r="Q18" s="38"/>
    </row>
    <row r="19" spans="1:17" ht="16.5">
      <c r="A19" s="44"/>
      <c r="B19" s="45" t="s">
        <v>25</v>
      </c>
      <c r="C19" s="72">
        <f>C11-C18</f>
        <v>-50527391</v>
      </c>
      <c r="D19" s="73">
        <v>-37727684</v>
      </c>
      <c r="E19" s="74">
        <f t="shared" si="0"/>
        <v>12799707</v>
      </c>
      <c r="F19" s="75">
        <f>F11-F18</f>
        <v>-58544566</v>
      </c>
      <c r="G19" s="76">
        <v>-20889332</v>
      </c>
      <c r="H19" s="77">
        <f t="shared" si="1"/>
        <v>37655234</v>
      </c>
      <c r="I19" s="77">
        <v>-14192524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13500000</v>
      </c>
      <c r="D22" s="64">
        <v>16500000</v>
      </c>
      <c r="E22" s="65">
        <f t="shared" si="0"/>
        <v>3000000</v>
      </c>
      <c r="F22" s="63">
        <v>13500000</v>
      </c>
      <c r="G22" s="64">
        <v>16500000</v>
      </c>
      <c r="H22" s="65">
        <f t="shared" si="1"/>
        <v>3000000</v>
      </c>
      <c r="I22" s="65">
        <v>0</v>
      </c>
      <c r="J22" s="30">
        <f t="shared" si="2"/>
        <v>22.22222222222222</v>
      </c>
      <c r="K22" s="31">
        <f t="shared" si="3"/>
        <v>22.22222222222222</v>
      </c>
      <c r="L22" s="84">
        <v>82643604</v>
      </c>
      <c r="M22" s="85">
        <v>82364084</v>
      </c>
      <c r="N22" s="32">
        <f t="shared" si="4"/>
        <v>3.6300449820653995</v>
      </c>
      <c r="O22" s="31">
        <f t="shared" si="5"/>
        <v>3.642364310152469</v>
      </c>
      <c r="P22" s="6"/>
      <c r="Q22" s="33"/>
    </row>
    <row r="23" spans="1:17" ht="12.75">
      <c r="A23" s="7"/>
      <c r="B23" s="29" t="s">
        <v>28</v>
      </c>
      <c r="C23" s="63">
        <v>9692000</v>
      </c>
      <c r="D23" s="64">
        <v>10087767</v>
      </c>
      <c r="E23" s="65">
        <f t="shared" si="0"/>
        <v>395767</v>
      </c>
      <c r="F23" s="63">
        <v>8917420</v>
      </c>
      <c r="G23" s="64">
        <v>7431150</v>
      </c>
      <c r="H23" s="65">
        <f t="shared" si="1"/>
        <v>-1486270</v>
      </c>
      <c r="I23" s="65">
        <v>7827811</v>
      </c>
      <c r="J23" s="30">
        <f t="shared" si="2"/>
        <v>4.083439950474618</v>
      </c>
      <c r="K23" s="31">
        <f t="shared" si="3"/>
        <v>-16.66704046686149</v>
      </c>
      <c r="L23" s="84">
        <v>82643604</v>
      </c>
      <c r="M23" s="85">
        <v>82364084</v>
      </c>
      <c r="N23" s="32">
        <f t="shared" si="4"/>
        <v>0.47888400413902565</v>
      </c>
      <c r="O23" s="31">
        <f t="shared" si="5"/>
        <v>-1.8045122677501035</v>
      </c>
      <c r="P23" s="6"/>
      <c r="Q23" s="33"/>
    </row>
    <row r="24" spans="1:17" ht="12.75">
      <c r="A24" s="7"/>
      <c r="B24" s="29" t="s">
        <v>29</v>
      </c>
      <c r="C24" s="63">
        <v>57993138</v>
      </c>
      <c r="D24" s="64">
        <v>56055837</v>
      </c>
      <c r="E24" s="65">
        <f t="shared" si="0"/>
        <v>-1937301</v>
      </c>
      <c r="F24" s="63">
        <v>58944864</v>
      </c>
      <c r="G24" s="64">
        <v>58432934</v>
      </c>
      <c r="H24" s="65">
        <f t="shared" si="1"/>
        <v>-511930</v>
      </c>
      <c r="I24" s="65">
        <v>61024239</v>
      </c>
      <c r="J24" s="30">
        <f t="shared" si="2"/>
        <v>-3.340569361844155</v>
      </c>
      <c r="K24" s="31">
        <f t="shared" si="3"/>
        <v>-0.8684895769714559</v>
      </c>
      <c r="L24" s="84">
        <v>82643604</v>
      </c>
      <c r="M24" s="85">
        <v>82364084</v>
      </c>
      <c r="N24" s="32">
        <f t="shared" si="4"/>
        <v>-2.344163257933427</v>
      </c>
      <c r="O24" s="31">
        <f t="shared" si="5"/>
        <v>-0.6215451870987845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82643604</v>
      </c>
      <c r="M25" s="85">
        <v>82364084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81185138</v>
      </c>
      <c r="D26" s="67">
        <v>82643604</v>
      </c>
      <c r="E26" s="68">
        <f t="shared" si="0"/>
        <v>1458466</v>
      </c>
      <c r="F26" s="66">
        <f>SUM(F22:F24)</f>
        <v>81362284</v>
      </c>
      <c r="G26" s="67">
        <v>82364084</v>
      </c>
      <c r="H26" s="68">
        <f t="shared" si="1"/>
        <v>1001800</v>
      </c>
      <c r="I26" s="68">
        <v>68852050</v>
      </c>
      <c r="J26" s="43">
        <f t="shared" si="2"/>
        <v>1.796469201050074</v>
      </c>
      <c r="K26" s="36">
        <f t="shared" si="3"/>
        <v>1.231283035269757</v>
      </c>
      <c r="L26" s="89">
        <v>82643604</v>
      </c>
      <c r="M26" s="87">
        <v>82364084</v>
      </c>
      <c r="N26" s="37">
        <f t="shared" si="4"/>
        <v>1.7647657282709985</v>
      </c>
      <c r="O26" s="36">
        <f t="shared" si="5"/>
        <v>1.2163068553035812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40882609</v>
      </c>
      <c r="D28" s="64">
        <v>46488523</v>
      </c>
      <c r="E28" s="65">
        <f t="shared" si="0"/>
        <v>5605914</v>
      </c>
      <c r="F28" s="63">
        <v>40741739</v>
      </c>
      <c r="G28" s="64">
        <v>40448592</v>
      </c>
      <c r="H28" s="65">
        <f t="shared" si="1"/>
        <v>-293147</v>
      </c>
      <c r="I28" s="65">
        <v>36451304</v>
      </c>
      <c r="J28" s="30">
        <f t="shared" si="2"/>
        <v>13.7122217420126</v>
      </c>
      <c r="K28" s="31">
        <f t="shared" si="3"/>
        <v>-0.7195250060386474</v>
      </c>
      <c r="L28" s="84">
        <v>82643604</v>
      </c>
      <c r="M28" s="85">
        <v>82364084</v>
      </c>
      <c r="N28" s="32">
        <f t="shared" si="4"/>
        <v>6.783239995196724</v>
      </c>
      <c r="O28" s="31">
        <f t="shared" si="5"/>
        <v>-0.3559160568094219</v>
      </c>
      <c r="P28" s="6"/>
      <c r="Q28" s="33"/>
    </row>
    <row r="29" spans="1:17" ht="12.75">
      <c r="A29" s="7"/>
      <c r="B29" s="29" t="s">
        <v>33</v>
      </c>
      <c r="C29" s="63">
        <v>7548218</v>
      </c>
      <c r="D29" s="64">
        <v>6158696</v>
      </c>
      <c r="E29" s="65">
        <f t="shared" si="0"/>
        <v>-1389522</v>
      </c>
      <c r="F29" s="63">
        <v>7727142</v>
      </c>
      <c r="G29" s="64">
        <v>10083276</v>
      </c>
      <c r="H29" s="65">
        <f t="shared" si="1"/>
        <v>2356134</v>
      </c>
      <c r="I29" s="65">
        <v>9586302</v>
      </c>
      <c r="J29" s="30">
        <f t="shared" si="2"/>
        <v>-18.40860982022512</v>
      </c>
      <c r="K29" s="31">
        <f t="shared" si="3"/>
        <v>30.491661729524317</v>
      </c>
      <c r="L29" s="84">
        <v>82643604</v>
      </c>
      <c r="M29" s="85">
        <v>82364084</v>
      </c>
      <c r="N29" s="32">
        <f t="shared" si="4"/>
        <v>-1.6813424545231597</v>
      </c>
      <c r="O29" s="31">
        <f t="shared" si="5"/>
        <v>2.860632797178926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82643604</v>
      </c>
      <c r="M30" s="85">
        <v>82364084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9747342</v>
      </c>
      <c r="D31" s="64">
        <v>9306228</v>
      </c>
      <c r="E31" s="65">
        <f t="shared" si="0"/>
        <v>-441114</v>
      </c>
      <c r="F31" s="63">
        <v>11257316</v>
      </c>
      <c r="G31" s="64">
        <v>5000000</v>
      </c>
      <c r="H31" s="65">
        <f t="shared" si="1"/>
        <v>-6257316</v>
      </c>
      <c r="I31" s="65">
        <v>7608750</v>
      </c>
      <c r="J31" s="30">
        <f t="shared" si="2"/>
        <v>-4.525479869281287</v>
      </c>
      <c r="K31" s="31">
        <f t="shared" si="3"/>
        <v>-55.5844394880627</v>
      </c>
      <c r="L31" s="84">
        <v>82643604</v>
      </c>
      <c r="M31" s="85">
        <v>82364084</v>
      </c>
      <c r="N31" s="32">
        <f t="shared" si="4"/>
        <v>-0.5337545540729323</v>
      </c>
      <c r="O31" s="31">
        <f t="shared" si="5"/>
        <v>-7.597141491915335</v>
      </c>
      <c r="P31" s="6"/>
      <c r="Q31" s="33"/>
    </row>
    <row r="32" spans="1:17" ht="12.75">
      <c r="A32" s="7"/>
      <c r="B32" s="29" t="s">
        <v>36</v>
      </c>
      <c r="C32" s="63">
        <v>23006969</v>
      </c>
      <c r="D32" s="64">
        <v>20690157</v>
      </c>
      <c r="E32" s="65">
        <f t="shared" si="0"/>
        <v>-2316812</v>
      </c>
      <c r="F32" s="63">
        <v>21636087</v>
      </c>
      <c r="G32" s="64">
        <v>26832216</v>
      </c>
      <c r="H32" s="65">
        <f t="shared" si="1"/>
        <v>5196129</v>
      </c>
      <c r="I32" s="65">
        <v>15205694</v>
      </c>
      <c r="J32" s="30">
        <f t="shared" si="2"/>
        <v>-10.070044428712013</v>
      </c>
      <c r="K32" s="31">
        <f t="shared" si="3"/>
        <v>24.016029330996865</v>
      </c>
      <c r="L32" s="84">
        <v>82643604</v>
      </c>
      <c r="M32" s="85">
        <v>82364084</v>
      </c>
      <c r="N32" s="32">
        <f t="shared" si="4"/>
        <v>-2.8033772583296344</v>
      </c>
      <c r="O32" s="31">
        <f t="shared" si="5"/>
        <v>6.308731606849413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81185138</v>
      </c>
      <c r="D33" s="82">
        <v>82643604</v>
      </c>
      <c r="E33" s="83">
        <f t="shared" si="0"/>
        <v>1458466</v>
      </c>
      <c r="F33" s="81">
        <f>SUM(F28:F32)</f>
        <v>81362284</v>
      </c>
      <c r="G33" s="82">
        <v>82364084</v>
      </c>
      <c r="H33" s="83">
        <f t="shared" si="1"/>
        <v>1001800</v>
      </c>
      <c r="I33" s="83">
        <v>68852050</v>
      </c>
      <c r="J33" s="58">
        <f t="shared" si="2"/>
        <v>1.796469201050074</v>
      </c>
      <c r="K33" s="59">
        <f t="shared" si="3"/>
        <v>1.231283035269757</v>
      </c>
      <c r="L33" s="96">
        <v>82643604</v>
      </c>
      <c r="M33" s="97">
        <v>82364084</v>
      </c>
      <c r="N33" s="60">
        <f t="shared" si="4"/>
        <v>1.7647657282709985</v>
      </c>
      <c r="O33" s="59">
        <f t="shared" si="5"/>
        <v>1.2163068553035812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153829665</v>
      </c>
      <c r="D8" s="64">
        <v>148975012</v>
      </c>
      <c r="E8" s="65">
        <f>($D8-$C8)</f>
        <v>-4854653</v>
      </c>
      <c r="F8" s="63">
        <v>162444127</v>
      </c>
      <c r="G8" s="64">
        <v>156431537</v>
      </c>
      <c r="H8" s="65">
        <f>($G8-$F8)</f>
        <v>-6012590</v>
      </c>
      <c r="I8" s="65">
        <v>164269410</v>
      </c>
      <c r="J8" s="30">
        <f>IF($C8=0,0,($E8/$C8)*100)</f>
        <v>-3.1558626874731868</v>
      </c>
      <c r="K8" s="31">
        <f>IF($F8=0,0,($H8/$F8)*100)</f>
        <v>-3.7013280264666015</v>
      </c>
      <c r="L8" s="84">
        <v>757405787</v>
      </c>
      <c r="M8" s="85">
        <v>811577974</v>
      </c>
      <c r="N8" s="32">
        <f>IF($L8=0,0,($E8/$L8)*100)</f>
        <v>-0.6409580020808581</v>
      </c>
      <c r="O8" s="31">
        <f>IF($M8=0,0,($H8/$M8)*100)</f>
        <v>-0.74085179645351</v>
      </c>
      <c r="P8" s="6"/>
      <c r="Q8" s="33"/>
    </row>
    <row r="9" spans="1:17" ht="12.75">
      <c r="A9" s="3"/>
      <c r="B9" s="29" t="s">
        <v>16</v>
      </c>
      <c r="C9" s="63">
        <v>429945111</v>
      </c>
      <c r="D9" s="64">
        <v>389371719</v>
      </c>
      <c r="E9" s="65">
        <f>($D9-$C9)</f>
        <v>-40573392</v>
      </c>
      <c r="F9" s="63">
        <v>468599634</v>
      </c>
      <c r="G9" s="64">
        <v>410209680</v>
      </c>
      <c r="H9" s="65">
        <f>($G9-$F9)</f>
        <v>-58389954</v>
      </c>
      <c r="I9" s="65">
        <v>431386398</v>
      </c>
      <c r="J9" s="30">
        <f>IF($C9=0,0,($E9/$C9)*100)</f>
        <v>-9.436877164536476</v>
      </c>
      <c r="K9" s="31">
        <f>IF($F9=0,0,($H9/$F9)*100)</f>
        <v>-12.460520615771543</v>
      </c>
      <c r="L9" s="84">
        <v>757405787</v>
      </c>
      <c r="M9" s="85">
        <v>811577974</v>
      </c>
      <c r="N9" s="32">
        <f>IF($L9=0,0,($E9/$L9)*100)</f>
        <v>-5.356889621969577</v>
      </c>
      <c r="O9" s="31">
        <f>IF($M9=0,0,($H9/$M9)*100)</f>
        <v>-7.194620340940894</v>
      </c>
      <c r="P9" s="6"/>
      <c r="Q9" s="33"/>
    </row>
    <row r="10" spans="1:17" ht="12.75">
      <c r="A10" s="3"/>
      <c r="B10" s="29" t="s">
        <v>17</v>
      </c>
      <c r="C10" s="63">
        <v>244005687</v>
      </c>
      <c r="D10" s="64">
        <v>219059056</v>
      </c>
      <c r="E10" s="65">
        <f aca="true" t="shared" si="0" ref="E10:E33">($D10-$C10)</f>
        <v>-24946631</v>
      </c>
      <c r="F10" s="63">
        <v>279586938</v>
      </c>
      <c r="G10" s="64">
        <v>244936757</v>
      </c>
      <c r="H10" s="65">
        <f aca="true" t="shared" si="1" ref="H10:H33">($G10-$F10)</f>
        <v>-34650181</v>
      </c>
      <c r="I10" s="65">
        <v>275454961</v>
      </c>
      <c r="J10" s="30">
        <f aca="true" t="shared" si="2" ref="J10:J33">IF($C10=0,0,($E10/$C10)*100)</f>
        <v>-10.223790808613407</v>
      </c>
      <c r="K10" s="31">
        <f aca="true" t="shared" si="3" ref="K10:K33">IF($F10=0,0,($H10/$F10)*100)</f>
        <v>-12.39334757477118</v>
      </c>
      <c r="L10" s="84">
        <v>757405787</v>
      </c>
      <c r="M10" s="85">
        <v>811577974</v>
      </c>
      <c r="N10" s="32">
        <f aca="true" t="shared" si="4" ref="N10:N33">IF($L10=0,0,($E10/$L10)*100)</f>
        <v>-3.2936942690668927</v>
      </c>
      <c r="O10" s="31">
        <f aca="true" t="shared" si="5" ref="O10:O33">IF($M10=0,0,($H10/$M10)*100)</f>
        <v>-4.269482675733632</v>
      </c>
      <c r="P10" s="6"/>
      <c r="Q10" s="33"/>
    </row>
    <row r="11" spans="1:17" ht="16.5">
      <c r="A11" s="7"/>
      <c r="B11" s="34" t="s">
        <v>18</v>
      </c>
      <c r="C11" s="66">
        <f>SUM(C8:C10)</f>
        <v>827780463</v>
      </c>
      <c r="D11" s="67">
        <v>757405787</v>
      </c>
      <c r="E11" s="68">
        <f t="shared" si="0"/>
        <v>-70374676</v>
      </c>
      <c r="F11" s="66">
        <f>SUM(F8:F10)</f>
        <v>910630699</v>
      </c>
      <c r="G11" s="67">
        <v>811577974</v>
      </c>
      <c r="H11" s="68">
        <f t="shared" si="1"/>
        <v>-99052725</v>
      </c>
      <c r="I11" s="68">
        <v>871110769</v>
      </c>
      <c r="J11" s="35">
        <f t="shared" si="2"/>
        <v>-8.501611133095805</v>
      </c>
      <c r="K11" s="36">
        <f t="shared" si="3"/>
        <v>-10.877375988836501</v>
      </c>
      <c r="L11" s="86">
        <v>757405787</v>
      </c>
      <c r="M11" s="87">
        <v>811577974</v>
      </c>
      <c r="N11" s="37">
        <f t="shared" si="4"/>
        <v>-9.29154189311733</v>
      </c>
      <c r="O11" s="36">
        <f t="shared" si="5"/>
        <v>-12.204954813128035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256270413</v>
      </c>
      <c r="D13" s="64">
        <v>268984811</v>
      </c>
      <c r="E13" s="65">
        <f t="shared" si="0"/>
        <v>12714398</v>
      </c>
      <c r="F13" s="63">
        <v>271497401</v>
      </c>
      <c r="G13" s="64">
        <v>284193899</v>
      </c>
      <c r="H13" s="65">
        <f t="shared" si="1"/>
        <v>12696498</v>
      </c>
      <c r="I13" s="65">
        <v>300315527</v>
      </c>
      <c r="J13" s="30">
        <f t="shared" si="2"/>
        <v>4.96132107142622</v>
      </c>
      <c r="K13" s="31">
        <f t="shared" si="3"/>
        <v>4.67647128599953</v>
      </c>
      <c r="L13" s="84">
        <v>755626016</v>
      </c>
      <c r="M13" s="85">
        <v>762447072</v>
      </c>
      <c r="N13" s="32">
        <f t="shared" si="4"/>
        <v>1.682631054354804</v>
      </c>
      <c r="O13" s="31">
        <f t="shared" si="5"/>
        <v>1.665230081701986</v>
      </c>
      <c r="P13" s="6"/>
      <c r="Q13" s="33"/>
    </row>
    <row r="14" spans="1:17" ht="12.75">
      <c r="A14" s="3"/>
      <c r="B14" s="29" t="s">
        <v>21</v>
      </c>
      <c r="C14" s="63">
        <v>118826910</v>
      </c>
      <c r="D14" s="64">
        <v>103349620</v>
      </c>
      <c r="E14" s="65">
        <f t="shared" si="0"/>
        <v>-15477290</v>
      </c>
      <c r="F14" s="63">
        <v>126099361</v>
      </c>
      <c r="G14" s="64">
        <v>87673140</v>
      </c>
      <c r="H14" s="65">
        <f t="shared" si="1"/>
        <v>-38426221</v>
      </c>
      <c r="I14" s="65">
        <v>92223203</v>
      </c>
      <c r="J14" s="30">
        <f t="shared" si="2"/>
        <v>-13.025071509475422</v>
      </c>
      <c r="K14" s="31">
        <f t="shared" si="3"/>
        <v>-30.472970437970737</v>
      </c>
      <c r="L14" s="84">
        <v>755626016</v>
      </c>
      <c r="M14" s="85">
        <v>762447072</v>
      </c>
      <c r="N14" s="32">
        <f t="shared" si="4"/>
        <v>-2.048273838152232</v>
      </c>
      <c r="O14" s="31">
        <f t="shared" si="5"/>
        <v>-5.039854228727368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755626016</v>
      </c>
      <c r="M15" s="85">
        <v>762447072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155014344</v>
      </c>
      <c r="D16" s="64">
        <v>144250643</v>
      </c>
      <c r="E16" s="65">
        <f t="shared" si="0"/>
        <v>-10763701</v>
      </c>
      <c r="F16" s="63">
        <v>179212463</v>
      </c>
      <c r="G16" s="64">
        <v>154337188</v>
      </c>
      <c r="H16" s="65">
        <f t="shared" si="1"/>
        <v>-24875275</v>
      </c>
      <c r="I16" s="65">
        <v>165129131</v>
      </c>
      <c r="J16" s="30">
        <f t="shared" si="2"/>
        <v>-6.943680644160259</v>
      </c>
      <c r="K16" s="31">
        <f t="shared" si="3"/>
        <v>-13.880326503854812</v>
      </c>
      <c r="L16" s="84">
        <v>755626016</v>
      </c>
      <c r="M16" s="85">
        <v>762447072</v>
      </c>
      <c r="N16" s="32">
        <f t="shared" si="4"/>
        <v>-1.4244746438163929</v>
      </c>
      <c r="O16" s="31">
        <f t="shared" si="5"/>
        <v>-3.2625576139664156</v>
      </c>
      <c r="P16" s="6"/>
      <c r="Q16" s="33"/>
    </row>
    <row r="17" spans="1:17" ht="12.75">
      <c r="A17" s="3"/>
      <c r="B17" s="29" t="s">
        <v>23</v>
      </c>
      <c r="C17" s="63">
        <v>260051582</v>
      </c>
      <c r="D17" s="64">
        <v>239040942</v>
      </c>
      <c r="E17" s="65">
        <f t="shared" si="0"/>
        <v>-21010640</v>
      </c>
      <c r="F17" s="63">
        <v>285565955</v>
      </c>
      <c r="G17" s="64">
        <v>236242845</v>
      </c>
      <c r="H17" s="65">
        <f t="shared" si="1"/>
        <v>-49323110</v>
      </c>
      <c r="I17" s="65">
        <v>245505354</v>
      </c>
      <c r="J17" s="42">
        <f t="shared" si="2"/>
        <v>-8.079412491326432</v>
      </c>
      <c r="K17" s="31">
        <f t="shared" si="3"/>
        <v>-17.272055417110206</v>
      </c>
      <c r="L17" s="88">
        <v>755626016</v>
      </c>
      <c r="M17" s="85">
        <v>762447072</v>
      </c>
      <c r="N17" s="32">
        <f t="shared" si="4"/>
        <v>-2.780560694723354</v>
      </c>
      <c r="O17" s="31">
        <f t="shared" si="5"/>
        <v>-6.469053631568015</v>
      </c>
      <c r="P17" s="6"/>
      <c r="Q17" s="33"/>
    </row>
    <row r="18" spans="1:17" ht="16.5">
      <c r="A18" s="3"/>
      <c r="B18" s="34" t="s">
        <v>24</v>
      </c>
      <c r="C18" s="66">
        <f>SUM(C13:C17)</f>
        <v>790163249</v>
      </c>
      <c r="D18" s="67">
        <v>755626016</v>
      </c>
      <c r="E18" s="68">
        <f t="shared" si="0"/>
        <v>-34537233</v>
      </c>
      <c r="F18" s="66">
        <f>SUM(F13:F17)</f>
        <v>862375180</v>
      </c>
      <c r="G18" s="67">
        <v>762447072</v>
      </c>
      <c r="H18" s="68">
        <f t="shared" si="1"/>
        <v>-99928108</v>
      </c>
      <c r="I18" s="68">
        <v>803173215</v>
      </c>
      <c r="J18" s="43">
        <f t="shared" si="2"/>
        <v>-4.37089842430776</v>
      </c>
      <c r="K18" s="36">
        <f t="shared" si="3"/>
        <v>-11.587544530212476</v>
      </c>
      <c r="L18" s="89">
        <v>755626016</v>
      </c>
      <c r="M18" s="87">
        <v>762447072</v>
      </c>
      <c r="N18" s="37">
        <f t="shared" si="4"/>
        <v>-4.570678122337175</v>
      </c>
      <c r="O18" s="36">
        <f t="shared" si="5"/>
        <v>-13.106235392559812</v>
      </c>
      <c r="P18" s="6"/>
      <c r="Q18" s="38"/>
    </row>
    <row r="19" spans="1:17" ht="16.5">
      <c r="A19" s="44"/>
      <c r="B19" s="45" t="s">
        <v>25</v>
      </c>
      <c r="C19" s="72">
        <f>C11-C18</f>
        <v>37617214</v>
      </c>
      <c r="D19" s="73">
        <v>1779771</v>
      </c>
      <c r="E19" s="74">
        <f t="shared" si="0"/>
        <v>-35837443</v>
      </c>
      <c r="F19" s="75">
        <f>F11-F18</f>
        <v>48255519</v>
      </c>
      <c r="G19" s="76">
        <v>49130902</v>
      </c>
      <c r="H19" s="77">
        <f t="shared" si="1"/>
        <v>875383</v>
      </c>
      <c r="I19" s="77">
        <v>67937554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73577862</v>
      </c>
      <c r="M22" s="85">
        <v>90855468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44074080</v>
      </c>
      <c r="D23" s="64">
        <v>46146320</v>
      </c>
      <c r="E23" s="65">
        <f t="shared" si="0"/>
        <v>2072240</v>
      </c>
      <c r="F23" s="63">
        <v>42570018</v>
      </c>
      <c r="G23" s="64">
        <v>44746772</v>
      </c>
      <c r="H23" s="65">
        <f t="shared" si="1"/>
        <v>2176754</v>
      </c>
      <c r="I23" s="65">
        <v>45338572</v>
      </c>
      <c r="J23" s="30">
        <f t="shared" si="2"/>
        <v>4.701720376239278</v>
      </c>
      <c r="K23" s="31">
        <f t="shared" si="3"/>
        <v>5.1133499638172575</v>
      </c>
      <c r="L23" s="84">
        <v>73577862</v>
      </c>
      <c r="M23" s="85">
        <v>90855468</v>
      </c>
      <c r="N23" s="32">
        <f t="shared" si="4"/>
        <v>2.816390614883591</v>
      </c>
      <c r="O23" s="31">
        <f t="shared" si="5"/>
        <v>2.3958425925448976</v>
      </c>
      <c r="P23" s="6"/>
      <c r="Q23" s="33"/>
    </row>
    <row r="24" spans="1:17" ht="12.75">
      <c r="A24" s="7"/>
      <c r="B24" s="29" t="s">
        <v>29</v>
      </c>
      <c r="C24" s="63">
        <v>52338261</v>
      </c>
      <c r="D24" s="64">
        <v>27431542</v>
      </c>
      <c r="E24" s="65">
        <f t="shared" si="0"/>
        <v>-24906719</v>
      </c>
      <c r="F24" s="63">
        <v>45221127</v>
      </c>
      <c r="G24" s="64">
        <v>46108696</v>
      </c>
      <c r="H24" s="65">
        <f t="shared" si="1"/>
        <v>887569</v>
      </c>
      <c r="I24" s="65">
        <v>38773043</v>
      </c>
      <c r="J24" s="30">
        <f t="shared" si="2"/>
        <v>-47.58797584046592</v>
      </c>
      <c r="K24" s="31">
        <f t="shared" si="3"/>
        <v>1.9627308271198105</v>
      </c>
      <c r="L24" s="84">
        <v>73577862</v>
      </c>
      <c r="M24" s="85">
        <v>90855468</v>
      </c>
      <c r="N24" s="32">
        <f t="shared" si="4"/>
        <v>-33.850832740967654</v>
      </c>
      <c r="O24" s="31">
        <f t="shared" si="5"/>
        <v>0.9769021276738127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73577862</v>
      </c>
      <c r="M25" s="85">
        <v>90855468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96412341</v>
      </c>
      <c r="D26" s="67">
        <v>73577862</v>
      </c>
      <c r="E26" s="68">
        <f t="shared" si="0"/>
        <v>-22834479</v>
      </c>
      <c r="F26" s="66">
        <f>SUM(F22:F24)</f>
        <v>87791145</v>
      </c>
      <c r="G26" s="67">
        <v>90855468</v>
      </c>
      <c r="H26" s="68">
        <f t="shared" si="1"/>
        <v>3064323</v>
      </c>
      <c r="I26" s="68">
        <v>84111615</v>
      </c>
      <c r="J26" s="43">
        <f t="shared" si="2"/>
        <v>-23.684186861513922</v>
      </c>
      <c r="K26" s="36">
        <f t="shared" si="3"/>
        <v>3.4904693406151615</v>
      </c>
      <c r="L26" s="89">
        <v>73577862</v>
      </c>
      <c r="M26" s="87">
        <v>90855468</v>
      </c>
      <c r="N26" s="37">
        <f t="shared" si="4"/>
        <v>-31.034442126084066</v>
      </c>
      <c r="O26" s="36">
        <f t="shared" si="5"/>
        <v>3.37274472021871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26942344</v>
      </c>
      <c r="D28" s="64">
        <v>14041486</v>
      </c>
      <c r="E28" s="65">
        <f t="shared" si="0"/>
        <v>-12900858</v>
      </c>
      <c r="F28" s="63">
        <v>23612797</v>
      </c>
      <c r="G28" s="64">
        <v>20173409</v>
      </c>
      <c r="H28" s="65">
        <f t="shared" si="1"/>
        <v>-3439388</v>
      </c>
      <c r="I28" s="65">
        <v>13138261</v>
      </c>
      <c r="J28" s="30">
        <f t="shared" si="2"/>
        <v>-47.88320570771422</v>
      </c>
      <c r="K28" s="31">
        <f t="shared" si="3"/>
        <v>-14.56577973376047</v>
      </c>
      <c r="L28" s="84">
        <v>73577862</v>
      </c>
      <c r="M28" s="85">
        <v>90855468</v>
      </c>
      <c r="N28" s="32">
        <f t="shared" si="4"/>
        <v>-17.533613575235442</v>
      </c>
      <c r="O28" s="31">
        <f t="shared" si="5"/>
        <v>-3.785559719971945</v>
      </c>
      <c r="P28" s="6"/>
      <c r="Q28" s="33"/>
    </row>
    <row r="29" spans="1:17" ht="12.75">
      <c r="A29" s="7"/>
      <c r="B29" s="29" t="s">
        <v>33</v>
      </c>
      <c r="C29" s="63">
        <v>11295000</v>
      </c>
      <c r="D29" s="64">
        <v>13557466</v>
      </c>
      <c r="E29" s="65">
        <f t="shared" si="0"/>
        <v>2262466</v>
      </c>
      <c r="F29" s="63">
        <v>13556568</v>
      </c>
      <c r="G29" s="64">
        <v>16932168</v>
      </c>
      <c r="H29" s="65">
        <f t="shared" si="1"/>
        <v>3375600</v>
      </c>
      <c r="I29" s="65">
        <v>18350000</v>
      </c>
      <c r="J29" s="30">
        <f t="shared" si="2"/>
        <v>20.030686144311645</v>
      </c>
      <c r="K29" s="31">
        <f t="shared" si="3"/>
        <v>24.90010746082637</v>
      </c>
      <c r="L29" s="84">
        <v>73577862</v>
      </c>
      <c r="M29" s="85">
        <v>90855468</v>
      </c>
      <c r="N29" s="32">
        <f t="shared" si="4"/>
        <v>3.0749276188536165</v>
      </c>
      <c r="O29" s="31">
        <f t="shared" si="5"/>
        <v>3.715351507517412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73577862</v>
      </c>
      <c r="M30" s="85">
        <v>90855468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25807608</v>
      </c>
      <c r="D31" s="64">
        <v>13615434</v>
      </c>
      <c r="E31" s="65">
        <f t="shared" si="0"/>
        <v>-12192174</v>
      </c>
      <c r="F31" s="63">
        <v>25777457</v>
      </c>
      <c r="G31" s="64">
        <v>27099631</v>
      </c>
      <c r="H31" s="65">
        <f t="shared" si="1"/>
        <v>1322174</v>
      </c>
      <c r="I31" s="65">
        <v>12347826</v>
      </c>
      <c r="J31" s="30">
        <f t="shared" si="2"/>
        <v>-47.24255731100689</v>
      </c>
      <c r="K31" s="31">
        <f t="shared" si="3"/>
        <v>5.129187103289514</v>
      </c>
      <c r="L31" s="84">
        <v>73577862</v>
      </c>
      <c r="M31" s="85">
        <v>90855468</v>
      </c>
      <c r="N31" s="32">
        <f t="shared" si="4"/>
        <v>-16.57043799397161</v>
      </c>
      <c r="O31" s="31">
        <f t="shared" si="5"/>
        <v>1.455249781994409</v>
      </c>
      <c r="P31" s="6"/>
      <c r="Q31" s="33"/>
    </row>
    <row r="32" spans="1:17" ht="12.75">
      <c r="A32" s="7"/>
      <c r="B32" s="29" t="s">
        <v>36</v>
      </c>
      <c r="C32" s="63">
        <v>32367389</v>
      </c>
      <c r="D32" s="64">
        <v>32363476</v>
      </c>
      <c r="E32" s="65">
        <f t="shared" si="0"/>
        <v>-3913</v>
      </c>
      <c r="F32" s="63">
        <v>24844323</v>
      </c>
      <c r="G32" s="64">
        <v>26650260</v>
      </c>
      <c r="H32" s="65">
        <f t="shared" si="1"/>
        <v>1805937</v>
      </c>
      <c r="I32" s="65">
        <v>40275528</v>
      </c>
      <c r="J32" s="30">
        <f t="shared" si="2"/>
        <v>-0.012089328552265986</v>
      </c>
      <c r="K32" s="31">
        <f t="shared" si="3"/>
        <v>7.26901272375182</v>
      </c>
      <c r="L32" s="84">
        <v>73577862</v>
      </c>
      <c r="M32" s="85">
        <v>90855468</v>
      </c>
      <c r="N32" s="32">
        <f t="shared" si="4"/>
        <v>-0.005318175730629412</v>
      </c>
      <c r="O32" s="31">
        <f t="shared" si="5"/>
        <v>1.9877031506788343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96412341</v>
      </c>
      <c r="D33" s="82">
        <v>73577862</v>
      </c>
      <c r="E33" s="83">
        <f t="shared" si="0"/>
        <v>-22834479</v>
      </c>
      <c r="F33" s="81">
        <f>SUM(F28:F32)</f>
        <v>87791145</v>
      </c>
      <c r="G33" s="82">
        <v>90855468</v>
      </c>
      <c r="H33" s="83">
        <f t="shared" si="1"/>
        <v>3064323</v>
      </c>
      <c r="I33" s="83">
        <v>84111615</v>
      </c>
      <c r="J33" s="58">
        <f t="shared" si="2"/>
        <v>-23.684186861513922</v>
      </c>
      <c r="K33" s="59">
        <f t="shared" si="3"/>
        <v>3.4904693406151615</v>
      </c>
      <c r="L33" s="96">
        <v>73577862</v>
      </c>
      <c r="M33" s="97">
        <v>90855468</v>
      </c>
      <c r="N33" s="60">
        <f t="shared" si="4"/>
        <v>-31.034442126084066</v>
      </c>
      <c r="O33" s="59">
        <f t="shared" si="5"/>
        <v>3.37274472021871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244847100</v>
      </c>
      <c r="D8" s="64">
        <v>236157576</v>
      </c>
      <c r="E8" s="65">
        <f>($D8-$C8)</f>
        <v>-8689524</v>
      </c>
      <c r="F8" s="63">
        <v>260761100</v>
      </c>
      <c r="G8" s="64">
        <v>251507819</v>
      </c>
      <c r="H8" s="65">
        <f>($G8-$F8)</f>
        <v>-9253281</v>
      </c>
      <c r="I8" s="65">
        <v>267855826</v>
      </c>
      <c r="J8" s="30">
        <f>IF($C8=0,0,($E8/$C8)*100)</f>
        <v>-3.5489593301288846</v>
      </c>
      <c r="K8" s="31">
        <f>IF($F8=0,0,($H8/$F8)*100)</f>
        <v>-3.548566484801606</v>
      </c>
      <c r="L8" s="84">
        <v>1004213732</v>
      </c>
      <c r="M8" s="85">
        <v>1034958258</v>
      </c>
      <c r="N8" s="32">
        <f>IF($L8=0,0,($E8/$L8)*100)</f>
        <v>-0.8653062314427702</v>
      </c>
      <c r="O8" s="31">
        <f>IF($M8=0,0,($H8/$M8)*100)</f>
        <v>-0.8940728699417749</v>
      </c>
      <c r="P8" s="6"/>
      <c r="Q8" s="33"/>
    </row>
    <row r="9" spans="1:17" ht="12.75">
      <c r="A9" s="3"/>
      <c r="B9" s="29" t="s">
        <v>16</v>
      </c>
      <c r="C9" s="63">
        <v>475766211</v>
      </c>
      <c r="D9" s="64">
        <v>435781304</v>
      </c>
      <c r="E9" s="65">
        <f>($D9-$C9)</f>
        <v>-39984907</v>
      </c>
      <c r="F9" s="63">
        <v>514374574</v>
      </c>
      <c r="G9" s="64">
        <v>465263473</v>
      </c>
      <c r="H9" s="65">
        <f>($G9-$F9)</f>
        <v>-49111101</v>
      </c>
      <c r="I9" s="65">
        <v>496847302</v>
      </c>
      <c r="J9" s="30">
        <f>IF($C9=0,0,($E9/$C9)*100)</f>
        <v>-8.404318355428565</v>
      </c>
      <c r="K9" s="31">
        <f>IF($F9=0,0,($H9/$F9)*100)</f>
        <v>-9.547731066504854</v>
      </c>
      <c r="L9" s="84">
        <v>1004213732</v>
      </c>
      <c r="M9" s="85">
        <v>1034958258</v>
      </c>
      <c r="N9" s="32">
        <f>IF($L9=0,0,($E9/$L9)*100)</f>
        <v>-3.9817128292366353</v>
      </c>
      <c r="O9" s="31">
        <f>IF($M9=0,0,($H9/$M9)*100)</f>
        <v>-4.745225290042567</v>
      </c>
      <c r="P9" s="6"/>
      <c r="Q9" s="33"/>
    </row>
    <row r="10" spans="1:17" ht="12.75">
      <c r="A10" s="3"/>
      <c r="B10" s="29" t="s">
        <v>17</v>
      </c>
      <c r="C10" s="63">
        <v>298446700</v>
      </c>
      <c r="D10" s="64">
        <v>332274852</v>
      </c>
      <c r="E10" s="65">
        <f aca="true" t="shared" si="0" ref="E10:E33">($D10-$C10)</f>
        <v>33828152</v>
      </c>
      <c r="F10" s="63">
        <v>314112100</v>
      </c>
      <c r="G10" s="64">
        <v>318186966</v>
      </c>
      <c r="H10" s="65">
        <f aca="true" t="shared" si="1" ref="H10:H33">($G10-$F10)</f>
        <v>4074866</v>
      </c>
      <c r="I10" s="65">
        <v>332751700</v>
      </c>
      <c r="J10" s="30">
        <f aca="true" t="shared" si="2" ref="J10:J33">IF($C10=0,0,($E10/$C10)*100)</f>
        <v>11.334738162626694</v>
      </c>
      <c r="K10" s="31">
        <f aca="true" t="shared" si="3" ref="K10:K33">IF($F10=0,0,($H10/$F10)*100)</f>
        <v>1.297264893647841</v>
      </c>
      <c r="L10" s="84">
        <v>1004213732</v>
      </c>
      <c r="M10" s="85">
        <v>1034958258</v>
      </c>
      <c r="N10" s="32">
        <f aca="true" t="shared" si="4" ref="N10:N33">IF($L10=0,0,($E10/$L10)*100)</f>
        <v>3.368620735013012</v>
      </c>
      <c r="O10" s="31">
        <f aca="true" t="shared" si="5" ref="O10:O33">IF($M10=0,0,($H10/$M10)*100)</f>
        <v>0.39372273891262577</v>
      </c>
      <c r="P10" s="6"/>
      <c r="Q10" s="33"/>
    </row>
    <row r="11" spans="1:17" ht="16.5">
      <c r="A11" s="7"/>
      <c r="B11" s="34" t="s">
        <v>18</v>
      </c>
      <c r="C11" s="66">
        <f>SUM(C8:C10)</f>
        <v>1019060011</v>
      </c>
      <c r="D11" s="67">
        <v>1004213732</v>
      </c>
      <c r="E11" s="68">
        <f t="shared" si="0"/>
        <v>-14846279</v>
      </c>
      <c r="F11" s="66">
        <f>SUM(F8:F10)</f>
        <v>1089247774</v>
      </c>
      <c r="G11" s="67">
        <v>1034958258</v>
      </c>
      <c r="H11" s="68">
        <f t="shared" si="1"/>
        <v>-54289516</v>
      </c>
      <c r="I11" s="68">
        <v>1097454828</v>
      </c>
      <c r="J11" s="35">
        <f t="shared" si="2"/>
        <v>-1.4568601298986699</v>
      </c>
      <c r="K11" s="36">
        <f t="shared" si="3"/>
        <v>-4.984129166556369</v>
      </c>
      <c r="L11" s="86">
        <v>1004213732</v>
      </c>
      <c r="M11" s="87">
        <v>1034958258</v>
      </c>
      <c r="N11" s="37">
        <f t="shared" si="4"/>
        <v>-1.478398325666393</v>
      </c>
      <c r="O11" s="36">
        <f t="shared" si="5"/>
        <v>-5.245575421071717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307327372</v>
      </c>
      <c r="D13" s="64">
        <v>283808518</v>
      </c>
      <c r="E13" s="65">
        <f t="shared" si="0"/>
        <v>-23518854</v>
      </c>
      <c r="F13" s="63">
        <v>328508859</v>
      </c>
      <c r="G13" s="64">
        <v>297883441</v>
      </c>
      <c r="H13" s="65">
        <f t="shared" si="1"/>
        <v>-30625418</v>
      </c>
      <c r="I13" s="65">
        <v>313856418</v>
      </c>
      <c r="J13" s="30">
        <f t="shared" si="2"/>
        <v>-7.6527039706700775</v>
      </c>
      <c r="K13" s="31">
        <f t="shared" si="3"/>
        <v>-9.322554677284973</v>
      </c>
      <c r="L13" s="84">
        <v>1036076367</v>
      </c>
      <c r="M13" s="85">
        <v>1014765377</v>
      </c>
      <c r="N13" s="32">
        <f t="shared" si="4"/>
        <v>-2.269992323838036</v>
      </c>
      <c r="O13" s="31">
        <f t="shared" si="5"/>
        <v>-3.017980184793002</v>
      </c>
      <c r="P13" s="6"/>
      <c r="Q13" s="33"/>
    </row>
    <row r="14" spans="1:17" ht="12.75">
      <c r="A14" s="3"/>
      <c r="B14" s="29" t="s">
        <v>21</v>
      </c>
      <c r="C14" s="63">
        <v>80096900</v>
      </c>
      <c r="D14" s="64">
        <v>183498900</v>
      </c>
      <c r="E14" s="65">
        <f t="shared" si="0"/>
        <v>103402000</v>
      </c>
      <c r="F14" s="63">
        <v>85303100</v>
      </c>
      <c r="G14" s="64">
        <v>135388378</v>
      </c>
      <c r="H14" s="65">
        <f t="shared" si="1"/>
        <v>50085278</v>
      </c>
      <c r="I14" s="65">
        <v>142220092</v>
      </c>
      <c r="J14" s="30">
        <f t="shared" si="2"/>
        <v>129.09613230973983</v>
      </c>
      <c r="K14" s="31">
        <f t="shared" si="3"/>
        <v>58.71448751569404</v>
      </c>
      <c r="L14" s="84">
        <v>1036076367</v>
      </c>
      <c r="M14" s="85">
        <v>1014765377</v>
      </c>
      <c r="N14" s="32">
        <f t="shared" si="4"/>
        <v>9.980152360718792</v>
      </c>
      <c r="O14" s="31">
        <f t="shared" si="5"/>
        <v>4.9356510514843865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1036076367</v>
      </c>
      <c r="M15" s="85">
        <v>1014765377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209355840</v>
      </c>
      <c r="D16" s="64">
        <v>206632034</v>
      </c>
      <c r="E16" s="65">
        <f t="shared" si="0"/>
        <v>-2723806</v>
      </c>
      <c r="F16" s="63">
        <v>222887378</v>
      </c>
      <c r="G16" s="64">
        <v>220889644</v>
      </c>
      <c r="H16" s="65">
        <f t="shared" si="1"/>
        <v>-1997734</v>
      </c>
      <c r="I16" s="65">
        <v>236131029</v>
      </c>
      <c r="J16" s="30">
        <f t="shared" si="2"/>
        <v>-1.3010413275311545</v>
      </c>
      <c r="K16" s="31">
        <f t="shared" si="3"/>
        <v>-0.8962975014224448</v>
      </c>
      <c r="L16" s="84">
        <v>1036076367</v>
      </c>
      <c r="M16" s="85">
        <v>1014765377</v>
      </c>
      <c r="N16" s="32">
        <f t="shared" si="4"/>
        <v>-0.2628962581095144</v>
      </c>
      <c r="O16" s="31">
        <f t="shared" si="5"/>
        <v>-0.19686659057150707</v>
      </c>
      <c r="P16" s="6"/>
      <c r="Q16" s="33"/>
    </row>
    <row r="17" spans="1:17" ht="12.75">
      <c r="A17" s="3"/>
      <c r="B17" s="29" t="s">
        <v>23</v>
      </c>
      <c r="C17" s="63">
        <v>364950677</v>
      </c>
      <c r="D17" s="64">
        <v>362136915</v>
      </c>
      <c r="E17" s="65">
        <f t="shared" si="0"/>
        <v>-2813762</v>
      </c>
      <c r="F17" s="63">
        <v>374878167</v>
      </c>
      <c r="G17" s="64">
        <v>360603914</v>
      </c>
      <c r="H17" s="65">
        <f t="shared" si="1"/>
        <v>-14274253</v>
      </c>
      <c r="I17" s="65">
        <v>366739020</v>
      </c>
      <c r="J17" s="42">
        <f t="shared" si="2"/>
        <v>-0.770997884736079</v>
      </c>
      <c r="K17" s="31">
        <f t="shared" si="3"/>
        <v>-3.8077045441806163</v>
      </c>
      <c r="L17" s="88">
        <v>1036076367</v>
      </c>
      <c r="M17" s="85">
        <v>1014765377</v>
      </c>
      <c r="N17" s="32">
        <f t="shared" si="4"/>
        <v>-0.2715786296860876</v>
      </c>
      <c r="O17" s="31">
        <f t="shared" si="5"/>
        <v>-1.4066555012154303</v>
      </c>
      <c r="P17" s="6"/>
      <c r="Q17" s="33"/>
    </row>
    <row r="18" spans="1:17" ht="16.5">
      <c r="A18" s="3"/>
      <c r="B18" s="34" t="s">
        <v>24</v>
      </c>
      <c r="C18" s="66">
        <f>SUM(C13:C17)</f>
        <v>961730789</v>
      </c>
      <c r="D18" s="67">
        <v>1036076367</v>
      </c>
      <c r="E18" s="68">
        <f t="shared" si="0"/>
        <v>74345578</v>
      </c>
      <c r="F18" s="66">
        <f>SUM(F13:F17)</f>
        <v>1011577504</v>
      </c>
      <c r="G18" s="67">
        <v>1014765377</v>
      </c>
      <c r="H18" s="68">
        <f t="shared" si="1"/>
        <v>3187873</v>
      </c>
      <c r="I18" s="68">
        <v>1058946559</v>
      </c>
      <c r="J18" s="43">
        <f t="shared" si="2"/>
        <v>7.730393874288244</v>
      </c>
      <c r="K18" s="36">
        <f t="shared" si="3"/>
        <v>0.3151387795195572</v>
      </c>
      <c r="L18" s="89">
        <v>1036076367</v>
      </c>
      <c r="M18" s="87">
        <v>1014765377</v>
      </c>
      <c r="N18" s="37">
        <f t="shared" si="4"/>
        <v>7.175685149085154</v>
      </c>
      <c r="O18" s="36">
        <f t="shared" si="5"/>
        <v>0.31414877490444765</v>
      </c>
      <c r="P18" s="6"/>
      <c r="Q18" s="38"/>
    </row>
    <row r="19" spans="1:17" ht="16.5">
      <c r="A19" s="44"/>
      <c r="B19" s="45" t="s">
        <v>25</v>
      </c>
      <c r="C19" s="72">
        <f>C11-C18</f>
        <v>57329222</v>
      </c>
      <c r="D19" s="73">
        <v>-31862635</v>
      </c>
      <c r="E19" s="74">
        <f t="shared" si="0"/>
        <v>-89191857</v>
      </c>
      <c r="F19" s="75">
        <f>F11-F18</f>
        <v>77670270</v>
      </c>
      <c r="G19" s="76">
        <v>20192881</v>
      </c>
      <c r="H19" s="77">
        <f t="shared" si="1"/>
        <v>-57477389</v>
      </c>
      <c r="I19" s="77">
        <v>38508269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52063025</v>
      </c>
      <c r="D22" s="64">
        <v>71809365</v>
      </c>
      <c r="E22" s="65">
        <f t="shared" si="0"/>
        <v>19746340</v>
      </c>
      <c r="F22" s="63">
        <v>33522027</v>
      </c>
      <c r="G22" s="64">
        <v>56763301</v>
      </c>
      <c r="H22" s="65">
        <f t="shared" si="1"/>
        <v>23241274</v>
      </c>
      <c r="I22" s="65">
        <v>55020000</v>
      </c>
      <c r="J22" s="30">
        <f t="shared" si="2"/>
        <v>37.927761592800266</v>
      </c>
      <c r="K22" s="31">
        <f t="shared" si="3"/>
        <v>69.3313503983515</v>
      </c>
      <c r="L22" s="84">
        <v>157937880</v>
      </c>
      <c r="M22" s="85">
        <v>145164301</v>
      </c>
      <c r="N22" s="32">
        <f t="shared" si="4"/>
        <v>12.502599123148924</v>
      </c>
      <c r="O22" s="31">
        <f t="shared" si="5"/>
        <v>16.01032336455779</v>
      </c>
      <c r="P22" s="6"/>
      <c r="Q22" s="33"/>
    </row>
    <row r="23" spans="1:17" ht="12.75">
      <c r="A23" s="7"/>
      <c r="B23" s="29" t="s">
        <v>28</v>
      </c>
      <c r="C23" s="63">
        <v>96906250</v>
      </c>
      <c r="D23" s="64">
        <v>41778865</v>
      </c>
      <c r="E23" s="65">
        <f t="shared" si="0"/>
        <v>-55127385</v>
      </c>
      <c r="F23" s="63">
        <v>59710000</v>
      </c>
      <c r="G23" s="64">
        <v>31400000</v>
      </c>
      <c r="H23" s="65">
        <f t="shared" si="1"/>
        <v>-28310000</v>
      </c>
      <c r="I23" s="65">
        <v>34600000</v>
      </c>
      <c r="J23" s="30">
        <f t="shared" si="2"/>
        <v>-56.88733698806836</v>
      </c>
      <c r="K23" s="31">
        <f t="shared" si="3"/>
        <v>-47.41249371964495</v>
      </c>
      <c r="L23" s="84">
        <v>157937880</v>
      </c>
      <c r="M23" s="85">
        <v>145164301</v>
      </c>
      <c r="N23" s="32">
        <f t="shared" si="4"/>
        <v>-34.904473201742356</v>
      </c>
      <c r="O23" s="31">
        <f t="shared" si="5"/>
        <v>-19.502039967801725</v>
      </c>
      <c r="P23" s="6"/>
      <c r="Q23" s="33"/>
    </row>
    <row r="24" spans="1:17" ht="12.75">
      <c r="A24" s="7"/>
      <c r="B24" s="29" t="s">
        <v>29</v>
      </c>
      <c r="C24" s="63">
        <v>43527000</v>
      </c>
      <c r="D24" s="64">
        <v>44349650</v>
      </c>
      <c r="E24" s="65">
        <f t="shared" si="0"/>
        <v>822650</v>
      </c>
      <c r="F24" s="63">
        <v>58592500</v>
      </c>
      <c r="G24" s="64">
        <v>57001000</v>
      </c>
      <c r="H24" s="65">
        <f t="shared" si="1"/>
        <v>-1591500</v>
      </c>
      <c r="I24" s="65">
        <v>51463250</v>
      </c>
      <c r="J24" s="30">
        <f t="shared" si="2"/>
        <v>1.8899763365267535</v>
      </c>
      <c r="K24" s="31">
        <f t="shared" si="3"/>
        <v>-2.7162179459828475</v>
      </c>
      <c r="L24" s="84">
        <v>157937880</v>
      </c>
      <c r="M24" s="85">
        <v>145164301</v>
      </c>
      <c r="N24" s="32">
        <f t="shared" si="4"/>
        <v>0.5208693443270227</v>
      </c>
      <c r="O24" s="31">
        <f t="shared" si="5"/>
        <v>-1.0963439282499627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157937880</v>
      </c>
      <c r="M25" s="85">
        <v>145164301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192496275</v>
      </c>
      <c r="D26" s="67">
        <v>157937880</v>
      </c>
      <c r="E26" s="68">
        <f t="shared" si="0"/>
        <v>-34558395</v>
      </c>
      <c r="F26" s="66">
        <f>SUM(F22:F24)</f>
        <v>151824527</v>
      </c>
      <c r="G26" s="67">
        <v>145164301</v>
      </c>
      <c r="H26" s="68">
        <f t="shared" si="1"/>
        <v>-6660226</v>
      </c>
      <c r="I26" s="68">
        <v>141083250</v>
      </c>
      <c r="J26" s="43">
        <f t="shared" si="2"/>
        <v>-17.952760384584067</v>
      </c>
      <c r="K26" s="36">
        <f t="shared" si="3"/>
        <v>-4.3867918653222615</v>
      </c>
      <c r="L26" s="89">
        <v>157937880</v>
      </c>
      <c r="M26" s="87">
        <v>145164301</v>
      </c>
      <c r="N26" s="37">
        <f t="shared" si="4"/>
        <v>-21.88100473426641</v>
      </c>
      <c r="O26" s="36">
        <f t="shared" si="5"/>
        <v>-4.5880605314938965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49017475</v>
      </c>
      <c r="D28" s="64">
        <v>47550875</v>
      </c>
      <c r="E28" s="65">
        <f t="shared" si="0"/>
        <v>-1466600</v>
      </c>
      <c r="F28" s="63">
        <v>28205051</v>
      </c>
      <c r="G28" s="64">
        <v>16893301</v>
      </c>
      <c r="H28" s="65">
        <f t="shared" si="1"/>
        <v>-11311750</v>
      </c>
      <c r="I28" s="65">
        <v>13500000</v>
      </c>
      <c r="J28" s="30">
        <f t="shared" si="2"/>
        <v>-2.9919941816668443</v>
      </c>
      <c r="K28" s="31">
        <f t="shared" si="3"/>
        <v>-40.10540523397742</v>
      </c>
      <c r="L28" s="84">
        <v>157937880</v>
      </c>
      <c r="M28" s="85">
        <v>145164301</v>
      </c>
      <c r="N28" s="32">
        <f t="shared" si="4"/>
        <v>-0.9285929379323061</v>
      </c>
      <c r="O28" s="31">
        <f t="shared" si="5"/>
        <v>-7.792377273252603</v>
      </c>
      <c r="P28" s="6"/>
      <c r="Q28" s="33"/>
    </row>
    <row r="29" spans="1:17" ht="12.75">
      <c r="A29" s="7"/>
      <c r="B29" s="29" t="s">
        <v>33</v>
      </c>
      <c r="C29" s="63">
        <v>23526800</v>
      </c>
      <c r="D29" s="64">
        <v>17898000</v>
      </c>
      <c r="E29" s="65">
        <f t="shared" si="0"/>
        <v>-5628800</v>
      </c>
      <c r="F29" s="63">
        <v>40171976</v>
      </c>
      <c r="G29" s="64">
        <v>20948000</v>
      </c>
      <c r="H29" s="65">
        <f t="shared" si="1"/>
        <v>-19223976</v>
      </c>
      <c r="I29" s="65">
        <v>12948000</v>
      </c>
      <c r="J29" s="30">
        <f t="shared" si="2"/>
        <v>-23.92505568118061</v>
      </c>
      <c r="K29" s="31">
        <f t="shared" si="3"/>
        <v>-47.854195671131535</v>
      </c>
      <c r="L29" s="84">
        <v>157937880</v>
      </c>
      <c r="M29" s="85">
        <v>145164301</v>
      </c>
      <c r="N29" s="32">
        <f t="shared" si="4"/>
        <v>-3.5639328576526417</v>
      </c>
      <c r="O29" s="31">
        <f t="shared" si="5"/>
        <v>-13.242908805795167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6401000</v>
      </c>
      <c r="E30" s="65">
        <f t="shared" si="0"/>
        <v>6401000</v>
      </c>
      <c r="F30" s="63">
        <v>0</v>
      </c>
      <c r="G30" s="64">
        <v>9000000</v>
      </c>
      <c r="H30" s="65">
        <f t="shared" si="1"/>
        <v>9000000</v>
      </c>
      <c r="I30" s="65">
        <v>6500000</v>
      </c>
      <c r="J30" s="30">
        <f t="shared" si="2"/>
        <v>0</v>
      </c>
      <c r="K30" s="31">
        <f t="shared" si="3"/>
        <v>0</v>
      </c>
      <c r="L30" s="84">
        <v>157937880</v>
      </c>
      <c r="M30" s="85">
        <v>145164301</v>
      </c>
      <c r="N30" s="32">
        <f t="shared" si="4"/>
        <v>4.052859263401535</v>
      </c>
      <c r="O30" s="31">
        <f t="shared" si="5"/>
        <v>6.199871413289139</v>
      </c>
      <c r="P30" s="6"/>
      <c r="Q30" s="33"/>
    </row>
    <row r="31" spans="1:17" ht="12.75">
      <c r="A31" s="7"/>
      <c r="B31" s="29" t="s">
        <v>35</v>
      </c>
      <c r="C31" s="63">
        <v>61034000</v>
      </c>
      <c r="D31" s="64">
        <v>30966365</v>
      </c>
      <c r="E31" s="65">
        <f t="shared" si="0"/>
        <v>-30067635</v>
      </c>
      <c r="F31" s="63">
        <v>42409500</v>
      </c>
      <c r="G31" s="64">
        <v>33437000</v>
      </c>
      <c r="H31" s="65">
        <f t="shared" si="1"/>
        <v>-8972500</v>
      </c>
      <c r="I31" s="65">
        <v>49586000</v>
      </c>
      <c r="J31" s="30">
        <f t="shared" si="2"/>
        <v>-49.26374643641249</v>
      </c>
      <c r="K31" s="31">
        <f t="shared" si="3"/>
        <v>-21.15681627937137</v>
      </c>
      <c r="L31" s="84">
        <v>157937880</v>
      </c>
      <c r="M31" s="85">
        <v>145164301</v>
      </c>
      <c r="N31" s="32">
        <f t="shared" si="4"/>
        <v>-19.037633656979565</v>
      </c>
      <c r="O31" s="31">
        <f t="shared" si="5"/>
        <v>-6.180927361748533</v>
      </c>
      <c r="P31" s="6"/>
      <c r="Q31" s="33"/>
    </row>
    <row r="32" spans="1:17" ht="12.75">
      <c r="A32" s="7"/>
      <c r="B32" s="29" t="s">
        <v>36</v>
      </c>
      <c r="C32" s="63">
        <v>58918000</v>
      </c>
      <c r="D32" s="64">
        <v>55121640</v>
      </c>
      <c r="E32" s="65">
        <f t="shared" si="0"/>
        <v>-3796360</v>
      </c>
      <c r="F32" s="63">
        <v>41038000</v>
      </c>
      <c r="G32" s="64">
        <v>64886000</v>
      </c>
      <c r="H32" s="65">
        <f t="shared" si="1"/>
        <v>23848000</v>
      </c>
      <c r="I32" s="65">
        <v>58549250</v>
      </c>
      <c r="J32" s="30">
        <f t="shared" si="2"/>
        <v>-6.44346379714179</v>
      </c>
      <c r="K32" s="31">
        <f t="shared" si="3"/>
        <v>58.11199376187923</v>
      </c>
      <c r="L32" s="84">
        <v>157937880</v>
      </c>
      <c r="M32" s="85">
        <v>145164301</v>
      </c>
      <c r="N32" s="32">
        <f t="shared" si="4"/>
        <v>-2.4037045451034293</v>
      </c>
      <c r="O32" s="31">
        <f t="shared" si="5"/>
        <v>16.428281496013266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192496275</v>
      </c>
      <c r="D33" s="82">
        <v>157937880</v>
      </c>
      <c r="E33" s="83">
        <f t="shared" si="0"/>
        <v>-34558395</v>
      </c>
      <c r="F33" s="81">
        <f>SUM(F28:F32)</f>
        <v>151824527</v>
      </c>
      <c r="G33" s="82">
        <v>145164301</v>
      </c>
      <c r="H33" s="83">
        <f t="shared" si="1"/>
        <v>-6660226</v>
      </c>
      <c r="I33" s="83">
        <v>141083250</v>
      </c>
      <c r="J33" s="58">
        <f t="shared" si="2"/>
        <v>-17.952760384584067</v>
      </c>
      <c r="K33" s="59">
        <f t="shared" si="3"/>
        <v>-4.3867918653222615</v>
      </c>
      <c r="L33" s="96">
        <v>157937880</v>
      </c>
      <c r="M33" s="97">
        <v>145164301</v>
      </c>
      <c r="N33" s="60">
        <f t="shared" si="4"/>
        <v>-21.88100473426641</v>
      </c>
      <c r="O33" s="59">
        <f t="shared" si="5"/>
        <v>-4.5880605314938965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activeCellId="1" sqref="C8:C33 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392172437</v>
      </c>
      <c r="M8" s="85">
        <v>480210956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392172437</v>
      </c>
      <c r="M9" s="85">
        <v>480210956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431477101</v>
      </c>
      <c r="D10" s="64">
        <v>392172437</v>
      </c>
      <c r="E10" s="65">
        <f aca="true" t="shared" si="0" ref="E10:E33">($D10-$C10)</f>
        <v>-39304664</v>
      </c>
      <c r="F10" s="63">
        <v>456369654</v>
      </c>
      <c r="G10" s="64">
        <v>480210956</v>
      </c>
      <c r="H10" s="65">
        <f aca="true" t="shared" si="1" ref="H10:H33">($G10-$F10)</f>
        <v>23841302</v>
      </c>
      <c r="I10" s="65">
        <v>500357455</v>
      </c>
      <c r="J10" s="30">
        <f aca="true" t="shared" si="2" ref="J10:J33">IF($C10=0,0,($E10/$C10)*100)</f>
        <v>-9.109327913093585</v>
      </c>
      <c r="K10" s="31">
        <f aca="true" t="shared" si="3" ref="K10:K33">IF($F10=0,0,($H10/$F10)*100)</f>
        <v>5.224120795726702</v>
      </c>
      <c r="L10" s="84">
        <v>392172437</v>
      </c>
      <c r="M10" s="85">
        <v>480210956</v>
      </c>
      <c r="N10" s="32">
        <f aca="true" t="shared" si="4" ref="N10:N33">IF($L10=0,0,($E10/$L10)*100)</f>
        <v>-10.022291291215858</v>
      </c>
      <c r="O10" s="31">
        <f aca="true" t="shared" si="5" ref="O10:O33">IF($M10=0,0,($H10/$M10)*100)</f>
        <v>4.964755947800574</v>
      </c>
      <c r="P10" s="6"/>
      <c r="Q10" s="33"/>
    </row>
    <row r="11" spans="1:17" ht="16.5">
      <c r="A11" s="7"/>
      <c r="B11" s="34" t="s">
        <v>18</v>
      </c>
      <c r="C11" s="66">
        <f>SUM(C8:C10)</f>
        <v>431477101</v>
      </c>
      <c r="D11" s="67">
        <v>392172437</v>
      </c>
      <c r="E11" s="68">
        <f t="shared" si="0"/>
        <v>-39304664</v>
      </c>
      <c r="F11" s="66">
        <f>SUM(F8:F10)</f>
        <v>456369654</v>
      </c>
      <c r="G11" s="67">
        <v>480210956</v>
      </c>
      <c r="H11" s="68">
        <f t="shared" si="1"/>
        <v>23841302</v>
      </c>
      <c r="I11" s="68">
        <v>500357455</v>
      </c>
      <c r="J11" s="35">
        <f t="shared" si="2"/>
        <v>-9.109327913093585</v>
      </c>
      <c r="K11" s="36">
        <f t="shared" si="3"/>
        <v>5.224120795726702</v>
      </c>
      <c r="L11" s="86">
        <v>392172437</v>
      </c>
      <c r="M11" s="87">
        <v>480210956</v>
      </c>
      <c r="N11" s="37">
        <f t="shared" si="4"/>
        <v>-10.022291291215858</v>
      </c>
      <c r="O11" s="36">
        <f t="shared" si="5"/>
        <v>4.964755947800574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157655021</v>
      </c>
      <c r="D13" s="64">
        <v>239507902</v>
      </c>
      <c r="E13" s="65">
        <f t="shared" si="0"/>
        <v>81852881</v>
      </c>
      <c r="F13" s="63">
        <v>168273416</v>
      </c>
      <c r="G13" s="64">
        <v>253657003</v>
      </c>
      <c r="H13" s="65">
        <f t="shared" si="1"/>
        <v>85383587</v>
      </c>
      <c r="I13" s="65">
        <v>268985433</v>
      </c>
      <c r="J13" s="30">
        <f t="shared" si="2"/>
        <v>51.9189813815064</v>
      </c>
      <c r="K13" s="31">
        <f t="shared" si="3"/>
        <v>50.740983947220755</v>
      </c>
      <c r="L13" s="84">
        <v>401232299</v>
      </c>
      <c r="M13" s="85">
        <v>482450832</v>
      </c>
      <c r="N13" s="32">
        <f t="shared" si="4"/>
        <v>20.400371855407386</v>
      </c>
      <c r="O13" s="31">
        <f t="shared" si="5"/>
        <v>17.697883667449037</v>
      </c>
      <c r="P13" s="6"/>
      <c r="Q13" s="33"/>
    </row>
    <row r="14" spans="1:17" ht="12.75">
      <c r="A14" s="3"/>
      <c r="B14" s="29" t="s">
        <v>21</v>
      </c>
      <c r="C14" s="63">
        <v>1841087</v>
      </c>
      <c r="D14" s="64">
        <v>1841087</v>
      </c>
      <c r="E14" s="65">
        <f t="shared" si="0"/>
        <v>0</v>
      </c>
      <c r="F14" s="63">
        <v>1969963</v>
      </c>
      <c r="G14" s="64">
        <v>1969963</v>
      </c>
      <c r="H14" s="65">
        <f t="shared" si="1"/>
        <v>0</v>
      </c>
      <c r="I14" s="65">
        <v>2107860</v>
      </c>
      <c r="J14" s="30">
        <f t="shared" si="2"/>
        <v>0</v>
      </c>
      <c r="K14" s="31">
        <f t="shared" si="3"/>
        <v>0</v>
      </c>
      <c r="L14" s="84">
        <v>401232299</v>
      </c>
      <c r="M14" s="85">
        <v>482450832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401232299</v>
      </c>
      <c r="M15" s="85">
        <v>482450832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401232299</v>
      </c>
      <c r="M16" s="85">
        <v>482450832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275289947</v>
      </c>
      <c r="D17" s="64">
        <v>159883310</v>
      </c>
      <c r="E17" s="65">
        <f t="shared" si="0"/>
        <v>-115406637</v>
      </c>
      <c r="F17" s="63">
        <v>289814803</v>
      </c>
      <c r="G17" s="64">
        <v>226823866</v>
      </c>
      <c r="H17" s="65">
        <f t="shared" si="1"/>
        <v>-62990937</v>
      </c>
      <c r="I17" s="65">
        <v>230116991</v>
      </c>
      <c r="J17" s="42">
        <f t="shared" si="2"/>
        <v>-41.921849401932576</v>
      </c>
      <c r="K17" s="31">
        <f t="shared" si="3"/>
        <v>-21.73489288606145</v>
      </c>
      <c r="L17" s="88">
        <v>401232299</v>
      </c>
      <c r="M17" s="85">
        <v>482450832</v>
      </c>
      <c r="N17" s="32">
        <f t="shared" si="4"/>
        <v>-28.763047563127515</v>
      </c>
      <c r="O17" s="31">
        <f t="shared" si="5"/>
        <v>-13.056446962454405</v>
      </c>
      <c r="P17" s="6"/>
      <c r="Q17" s="33"/>
    </row>
    <row r="18" spans="1:17" ht="16.5">
      <c r="A18" s="3"/>
      <c r="B18" s="34" t="s">
        <v>24</v>
      </c>
      <c r="C18" s="66">
        <f>SUM(C13:C17)</f>
        <v>434786055</v>
      </c>
      <c r="D18" s="67">
        <v>401232299</v>
      </c>
      <c r="E18" s="68">
        <f t="shared" si="0"/>
        <v>-33553756</v>
      </c>
      <c r="F18" s="66">
        <f>SUM(F13:F17)</f>
        <v>460058182</v>
      </c>
      <c r="G18" s="67">
        <v>482450832</v>
      </c>
      <c r="H18" s="68">
        <f t="shared" si="1"/>
        <v>22392650</v>
      </c>
      <c r="I18" s="68">
        <v>501210284</v>
      </c>
      <c r="J18" s="43">
        <f t="shared" si="2"/>
        <v>-7.717302708800079</v>
      </c>
      <c r="K18" s="36">
        <f t="shared" si="3"/>
        <v>4.867351755956815</v>
      </c>
      <c r="L18" s="89">
        <v>401232299</v>
      </c>
      <c r="M18" s="87">
        <v>482450832</v>
      </c>
      <c r="N18" s="37">
        <f t="shared" si="4"/>
        <v>-8.36267570772013</v>
      </c>
      <c r="O18" s="36">
        <f t="shared" si="5"/>
        <v>4.641436704994635</v>
      </c>
      <c r="P18" s="6"/>
      <c r="Q18" s="38"/>
    </row>
    <row r="19" spans="1:17" ht="16.5">
      <c r="A19" s="44"/>
      <c r="B19" s="45" t="s">
        <v>25</v>
      </c>
      <c r="C19" s="72">
        <f>C11-C18</f>
        <v>-3308954</v>
      </c>
      <c r="D19" s="73">
        <v>-9059862</v>
      </c>
      <c r="E19" s="74">
        <f t="shared" si="0"/>
        <v>-5750908</v>
      </c>
      <c r="F19" s="75">
        <f>F11-F18</f>
        <v>-3688528</v>
      </c>
      <c r="G19" s="76">
        <v>-2239876</v>
      </c>
      <c r="H19" s="77">
        <f t="shared" si="1"/>
        <v>1448652</v>
      </c>
      <c r="I19" s="77">
        <v>-852829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8135000</v>
      </c>
      <c r="M22" s="85">
        <v>180000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8135000</v>
      </c>
      <c r="E23" s="65">
        <f t="shared" si="0"/>
        <v>8135000</v>
      </c>
      <c r="F23" s="63">
        <v>0</v>
      </c>
      <c r="G23" s="64">
        <v>180000</v>
      </c>
      <c r="H23" s="65">
        <f t="shared" si="1"/>
        <v>180000</v>
      </c>
      <c r="I23" s="65">
        <v>180000</v>
      </c>
      <c r="J23" s="30">
        <f t="shared" si="2"/>
        <v>0</v>
      </c>
      <c r="K23" s="31">
        <f t="shared" si="3"/>
        <v>0</v>
      </c>
      <c r="L23" s="84">
        <v>8135000</v>
      </c>
      <c r="M23" s="85">
        <v>180000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8135000</v>
      </c>
      <c r="M24" s="85">
        <v>180000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8135000</v>
      </c>
      <c r="M25" s="85">
        <v>180000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8135000</v>
      </c>
      <c r="E26" s="68">
        <f t="shared" si="0"/>
        <v>8135000</v>
      </c>
      <c r="F26" s="66">
        <f>SUM(F22:F24)</f>
        <v>0</v>
      </c>
      <c r="G26" s="67">
        <v>180000</v>
      </c>
      <c r="H26" s="68">
        <f t="shared" si="1"/>
        <v>180000</v>
      </c>
      <c r="I26" s="68">
        <v>180000</v>
      </c>
      <c r="J26" s="43">
        <f t="shared" si="2"/>
        <v>0</v>
      </c>
      <c r="K26" s="36">
        <f t="shared" si="3"/>
        <v>0</v>
      </c>
      <c r="L26" s="89">
        <v>8135000</v>
      </c>
      <c r="M26" s="87">
        <v>180000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8135000</v>
      </c>
      <c r="M28" s="85">
        <v>180000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8135000</v>
      </c>
      <c r="M29" s="85">
        <v>180000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8135000</v>
      </c>
      <c r="M30" s="85">
        <v>180000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8135000</v>
      </c>
      <c r="M31" s="85">
        <v>180000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9535807</v>
      </c>
      <c r="D32" s="64">
        <v>8135000</v>
      </c>
      <c r="E32" s="65">
        <f t="shared" si="0"/>
        <v>-1400807</v>
      </c>
      <c r="F32" s="63">
        <v>12144760</v>
      </c>
      <c r="G32" s="64">
        <v>180000</v>
      </c>
      <c r="H32" s="65">
        <f t="shared" si="1"/>
        <v>-11964760</v>
      </c>
      <c r="I32" s="65">
        <v>180000</v>
      </c>
      <c r="J32" s="30">
        <f t="shared" si="2"/>
        <v>-14.689968033119799</v>
      </c>
      <c r="K32" s="31">
        <f t="shared" si="3"/>
        <v>-98.5178793158531</v>
      </c>
      <c r="L32" s="84">
        <v>8135000</v>
      </c>
      <c r="M32" s="85">
        <v>180000</v>
      </c>
      <c r="N32" s="32">
        <f t="shared" si="4"/>
        <v>-17.219508297480026</v>
      </c>
      <c r="O32" s="31">
        <f t="shared" si="5"/>
        <v>-6647.088888888889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9535807</v>
      </c>
      <c r="D33" s="82">
        <v>8135000</v>
      </c>
      <c r="E33" s="83">
        <f t="shared" si="0"/>
        <v>-1400807</v>
      </c>
      <c r="F33" s="81">
        <f>SUM(F28:F32)</f>
        <v>12144760</v>
      </c>
      <c r="G33" s="82">
        <v>180000</v>
      </c>
      <c r="H33" s="83">
        <f t="shared" si="1"/>
        <v>-11964760</v>
      </c>
      <c r="I33" s="83">
        <v>180000</v>
      </c>
      <c r="J33" s="58">
        <f t="shared" si="2"/>
        <v>-14.689968033119799</v>
      </c>
      <c r="K33" s="59">
        <f t="shared" si="3"/>
        <v>-98.5178793158531</v>
      </c>
      <c r="L33" s="96">
        <v>8135000</v>
      </c>
      <c r="M33" s="97">
        <v>180000</v>
      </c>
      <c r="N33" s="60">
        <f t="shared" si="4"/>
        <v>-17.219508297480026</v>
      </c>
      <c r="O33" s="59">
        <f t="shared" si="5"/>
        <v>-6647.088888888889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4503500</v>
      </c>
      <c r="D8" s="64">
        <v>4715800</v>
      </c>
      <c r="E8" s="65">
        <f>($D8-$C8)</f>
        <v>212300</v>
      </c>
      <c r="F8" s="63">
        <v>4746700</v>
      </c>
      <c r="G8" s="64">
        <v>4932800</v>
      </c>
      <c r="H8" s="65">
        <f>($G8-$F8)</f>
        <v>186100</v>
      </c>
      <c r="I8" s="65">
        <v>5159700</v>
      </c>
      <c r="J8" s="30">
        <f>IF($C8=0,0,($E8/$C8)*100)</f>
        <v>4.714111246808038</v>
      </c>
      <c r="K8" s="31">
        <f>IF($F8=0,0,($H8/$F8)*100)</f>
        <v>3.9206185349821983</v>
      </c>
      <c r="L8" s="84">
        <v>93560574</v>
      </c>
      <c r="M8" s="85">
        <v>95607792</v>
      </c>
      <c r="N8" s="32">
        <f>IF($L8=0,0,($E8/$L8)*100)</f>
        <v>0.22691181864702967</v>
      </c>
      <c r="O8" s="31">
        <f>IF($M8=0,0,($H8/$M8)*100)</f>
        <v>0.19464940681822251</v>
      </c>
      <c r="P8" s="6"/>
      <c r="Q8" s="33"/>
    </row>
    <row r="9" spans="1:17" ht="12.75">
      <c r="A9" s="3"/>
      <c r="B9" s="29" t="s">
        <v>16</v>
      </c>
      <c r="C9" s="63">
        <v>22058200</v>
      </c>
      <c r="D9" s="64">
        <v>25060312</v>
      </c>
      <c r="E9" s="65">
        <f>($D9-$C9)</f>
        <v>3002112</v>
      </c>
      <c r="F9" s="63">
        <v>23249500</v>
      </c>
      <c r="G9" s="64">
        <v>26278516</v>
      </c>
      <c r="H9" s="65">
        <f>($G9-$F9)</f>
        <v>3029016</v>
      </c>
      <c r="I9" s="65">
        <v>27558348</v>
      </c>
      <c r="J9" s="30">
        <f>IF($C9=0,0,($E9/$C9)*100)</f>
        <v>13.609959108177458</v>
      </c>
      <c r="K9" s="31">
        <f>IF($F9=0,0,($H9/$F9)*100)</f>
        <v>13.028305985074947</v>
      </c>
      <c r="L9" s="84">
        <v>93560574</v>
      </c>
      <c r="M9" s="85">
        <v>95607792</v>
      </c>
      <c r="N9" s="32">
        <f>IF($L9=0,0,($E9/$L9)*100)</f>
        <v>3.2087361926616653</v>
      </c>
      <c r="O9" s="31">
        <f>IF($M9=0,0,($H9/$M9)*100)</f>
        <v>3.1681685526217365</v>
      </c>
      <c r="P9" s="6"/>
      <c r="Q9" s="33"/>
    </row>
    <row r="10" spans="1:17" ht="12.75">
      <c r="A10" s="3"/>
      <c r="B10" s="29" t="s">
        <v>17</v>
      </c>
      <c r="C10" s="63">
        <v>58613900</v>
      </c>
      <c r="D10" s="64">
        <v>63784462</v>
      </c>
      <c r="E10" s="65">
        <f aca="true" t="shared" si="0" ref="E10:E33">($D10-$C10)</f>
        <v>5170562</v>
      </c>
      <c r="F10" s="63">
        <v>61897100</v>
      </c>
      <c r="G10" s="64">
        <v>64396476</v>
      </c>
      <c r="H10" s="65">
        <f aca="true" t="shared" si="1" ref="H10:H33">($G10-$F10)</f>
        <v>2499376</v>
      </c>
      <c r="I10" s="65">
        <v>66750008</v>
      </c>
      <c r="J10" s="30">
        <f aca="true" t="shared" si="2" ref="J10:J33">IF($C10=0,0,($E10/$C10)*100)</f>
        <v>8.821392195366629</v>
      </c>
      <c r="K10" s="31">
        <f aca="true" t="shared" si="3" ref="K10:K33">IF($F10=0,0,($H10/$F10)*100)</f>
        <v>4.037953312836951</v>
      </c>
      <c r="L10" s="84">
        <v>93560574</v>
      </c>
      <c r="M10" s="85">
        <v>95607792</v>
      </c>
      <c r="N10" s="32">
        <f aca="true" t="shared" si="4" ref="N10:N33">IF($L10=0,0,($E10/$L10)*100)</f>
        <v>5.52643253343016</v>
      </c>
      <c r="O10" s="31">
        <f aca="true" t="shared" si="5" ref="O10:O33">IF($M10=0,0,($H10/$M10)*100)</f>
        <v>2.614196968380987</v>
      </c>
      <c r="P10" s="6"/>
      <c r="Q10" s="33"/>
    </row>
    <row r="11" spans="1:17" ht="16.5">
      <c r="A11" s="7"/>
      <c r="B11" s="34" t="s">
        <v>18</v>
      </c>
      <c r="C11" s="66">
        <f>SUM(C8:C10)</f>
        <v>85175600</v>
      </c>
      <c r="D11" s="67">
        <v>93560574</v>
      </c>
      <c r="E11" s="68">
        <f t="shared" si="0"/>
        <v>8384974</v>
      </c>
      <c r="F11" s="66">
        <f>SUM(F8:F10)</f>
        <v>89893300</v>
      </c>
      <c r="G11" s="67">
        <v>95607792</v>
      </c>
      <c r="H11" s="68">
        <f t="shared" si="1"/>
        <v>5714492</v>
      </c>
      <c r="I11" s="68">
        <v>99468056</v>
      </c>
      <c r="J11" s="35">
        <f t="shared" si="2"/>
        <v>9.844338049864046</v>
      </c>
      <c r="K11" s="36">
        <f t="shared" si="3"/>
        <v>6.356972099144207</v>
      </c>
      <c r="L11" s="86">
        <v>93560574</v>
      </c>
      <c r="M11" s="87">
        <v>95607792</v>
      </c>
      <c r="N11" s="37">
        <f t="shared" si="4"/>
        <v>8.962080544738855</v>
      </c>
      <c r="O11" s="36">
        <f t="shared" si="5"/>
        <v>5.977014927820946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27395400</v>
      </c>
      <c r="D13" s="64">
        <v>29033908</v>
      </c>
      <c r="E13" s="65">
        <f t="shared" si="0"/>
        <v>1638508</v>
      </c>
      <c r="F13" s="63">
        <v>29281400</v>
      </c>
      <c r="G13" s="64">
        <v>29383260</v>
      </c>
      <c r="H13" s="65">
        <f t="shared" si="1"/>
        <v>101860</v>
      </c>
      <c r="I13" s="65">
        <v>31577700</v>
      </c>
      <c r="J13" s="30">
        <f t="shared" si="2"/>
        <v>5.980960307204859</v>
      </c>
      <c r="K13" s="31">
        <f t="shared" si="3"/>
        <v>0.34786588072974656</v>
      </c>
      <c r="L13" s="84">
        <v>98907096</v>
      </c>
      <c r="M13" s="85">
        <v>100012552</v>
      </c>
      <c r="N13" s="32">
        <f t="shared" si="4"/>
        <v>1.6566131918381264</v>
      </c>
      <c r="O13" s="31">
        <f t="shared" si="5"/>
        <v>0.10184721613743042</v>
      </c>
      <c r="P13" s="6"/>
      <c r="Q13" s="33"/>
    </row>
    <row r="14" spans="1:17" ht="12.75">
      <c r="A14" s="3"/>
      <c r="B14" s="29" t="s">
        <v>21</v>
      </c>
      <c r="C14" s="63">
        <v>27256300</v>
      </c>
      <c r="D14" s="64">
        <v>27277404</v>
      </c>
      <c r="E14" s="65">
        <f t="shared" si="0"/>
        <v>21104</v>
      </c>
      <c r="F14" s="63">
        <v>30194800</v>
      </c>
      <c r="G14" s="64">
        <v>26473800</v>
      </c>
      <c r="H14" s="65">
        <f t="shared" si="1"/>
        <v>-3721000</v>
      </c>
      <c r="I14" s="65">
        <v>26270832</v>
      </c>
      <c r="J14" s="30">
        <f t="shared" si="2"/>
        <v>0.07742797078106713</v>
      </c>
      <c r="K14" s="31">
        <f t="shared" si="3"/>
        <v>-12.323313948097022</v>
      </c>
      <c r="L14" s="84">
        <v>98907096</v>
      </c>
      <c r="M14" s="85">
        <v>100012552</v>
      </c>
      <c r="N14" s="32">
        <f t="shared" si="4"/>
        <v>0.021337195058279742</v>
      </c>
      <c r="O14" s="31">
        <f t="shared" si="5"/>
        <v>-3.7205329986980034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98907096</v>
      </c>
      <c r="M15" s="85">
        <v>100012552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8351200</v>
      </c>
      <c r="D16" s="64">
        <v>9149964</v>
      </c>
      <c r="E16" s="65">
        <f t="shared" si="0"/>
        <v>798764</v>
      </c>
      <c r="F16" s="63">
        <v>8802200</v>
      </c>
      <c r="G16" s="64">
        <v>9570864</v>
      </c>
      <c r="H16" s="65">
        <f t="shared" si="1"/>
        <v>768664</v>
      </c>
      <c r="I16" s="65">
        <v>10011120</v>
      </c>
      <c r="J16" s="30">
        <f t="shared" si="2"/>
        <v>9.56466136603123</v>
      </c>
      <c r="K16" s="31">
        <f t="shared" si="3"/>
        <v>8.732635023062416</v>
      </c>
      <c r="L16" s="84">
        <v>98907096</v>
      </c>
      <c r="M16" s="85">
        <v>100012552</v>
      </c>
      <c r="N16" s="32">
        <f t="shared" si="4"/>
        <v>0.8075901854402844</v>
      </c>
      <c r="O16" s="31">
        <f t="shared" si="5"/>
        <v>0.7685675294037093</v>
      </c>
      <c r="P16" s="6"/>
      <c r="Q16" s="33"/>
    </row>
    <row r="17" spans="1:17" ht="12.75">
      <c r="A17" s="3"/>
      <c r="B17" s="29" t="s">
        <v>23</v>
      </c>
      <c r="C17" s="63">
        <v>34518200</v>
      </c>
      <c r="D17" s="64">
        <v>33445820</v>
      </c>
      <c r="E17" s="65">
        <f t="shared" si="0"/>
        <v>-1072380</v>
      </c>
      <c r="F17" s="63">
        <v>36435200</v>
      </c>
      <c r="G17" s="64">
        <v>34584628</v>
      </c>
      <c r="H17" s="65">
        <f t="shared" si="1"/>
        <v>-1850572</v>
      </c>
      <c r="I17" s="65">
        <v>35840044</v>
      </c>
      <c r="J17" s="42">
        <f t="shared" si="2"/>
        <v>-3.1067089245673296</v>
      </c>
      <c r="K17" s="31">
        <f t="shared" si="3"/>
        <v>-5.079077375724574</v>
      </c>
      <c r="L17" s="88">
        <v>98907096</v>
      </c>
      <c r="M17" s="85">
        <v>100012552</v>
      </c>
      <c r="N17" s="32">
        <f t="shared" si="4"/>
        <v>-1.084229588542363</v>
      </c>
      <c r="O17" s="31">
        <f t="shared" si="5"/>
        <v>-1.850339745355163</v>
      </c>
      <c r="P17" s="6"/>
      <c r="Q17" s="33"/>
    </row>
    <row r="18" spans="1:17" ht="16.5">
      <c r="A18" s="3"/>
      <c r="B18" s="34" t="s">
        <v>24</v>
      </c>
      <c r="C18" s="66">
        <f>SUM(C13:C17)</f>
        <v>97521100</v>
      </c>
      <c r="D18" s="67">
        <v>98907096</v>
      </c>
      <c r="E18" s="68">
        <f t="shared" si="0"/>
        <v>1385996</v>
      </c>
      <c r="F18" s="66">
        <f>SUM(F13:F17)</f>
        <v>104713600</v>
      </c>
      <c r="G18" s="67">
        <v>100012552</v>
      </c>
      <c r="H18" s="68">
        <f t="shared" si="1"/>
        <v>-4701048</v>
      </c>
      <c r="I18" s="68">
        <v>103699696</v>
      </c>
      <c r="J18" s="43">
        <f t="shared" si="2"/>
        <v>1.4212267909201188</v>
      </c>
      <c r="K18" s="36">
        <f t="shared" si="3"/>
        <v>-4.4894340372215265</v>
      </c>
      <c r="L18" s="89">
        <v>98907096</v>
      </c>
      <c r="M18" s="87">
        <v>100012552</v>
      </c>
      <c r="N18" s="37">
        <f t="shared" si="4"/>
        <v>1.4013109837943274</v>
      </c>
      <c r="O18" s="36">
        <f t="shared" si="5"/>
        <v>-4.700457998512027</v>
      </c>
      <c r="P18" s="6"/>
      <c r="Q18" s="38"/>
    </row>
    <row r="19" spans="1:17" ht="16.5">
      <c r="A19" s="44"/>
      <c r="B19" s="45" t="s">
        <v>25</v>
      </c>
      <c r="C19" s="72">
        <f>C11-C18</f>
        <v>-12345500</v>
      </c>
      <c r="D19" s="73">
        <v>-5346522</v>
      </c>
      <c r="E19" s="74">
        <f t="shared" si="0"/>
        <v>6998978</v>
      </c>
      <c r="F19" s="75">
        <f>F11-F18</f>
        <v>-14820300</v>
      </c>
      <c r="G19" s="76">
        <v>-4404760</v>
      </c>
      <c r="H19" s="77">
        <f t="shared" si="1"/>
        <v>10415540</v>
      </c>
      <c r="I19" s="77">
        <v>-4231640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10005550</v>
      </c>
      <c r="M22" s="85">
        <v>8422000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10005550</v>
      </c>
      <c r="M23" s="85">
        <v>8422000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39114710</v>
      </c>
      <c r="D24" s="64">
        <v>10005550</v>
      </c>
      <c r="E24" s="65">
        <f t="shared" si="0"/>
        <v>-29109160</v>
      </c>
      <c r="F24" s="63">
        <v>41250560</v>
      </c>
      <c r="G24" s="64">
        <v>8422000</v>
      </c>
      <c r="H24" s="65">
        <f t="shared" si="1"/>
        <v>-32828560</v>
      </c>
      <c r="I24" s="65">
        <v>8526500</v>
      </c>
      <c r="J24" s="30">
        <f t="shared" si="2"/>
        <v>-74.41998163862138</v>
      </c>
      <c r="K24" s="31">
        <f t="shared" si="3"/>
        <v>-79.58330747509852</v>
      </c>
      <c r="L24" s="84">
        <v>10005550</v>
      </c>
      <c r="M24" s="85">
        <v>8422000</v>
      </c>
      <c r="N24" s="32">
        <f t="shared" si="4"/>
        <v>-290.9301337757545</v>
      </c>
      <c r="O24" s="31">
        <f t="shared" si="5"/>
        <v>-389.79529802897173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10005550</v>
      </c>
      <c r="M25" s="85">
        <v>8422000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39114710</v>
      </c>
      <c r="D26" s="67">
        <v>10005550</v>
      </c>
      <c r="E26" s="68">
        <f t="shared" si="0"/>
        <v>-29109160</v>
      </c>
      <c r="F26" s="66">
        <f>SUM(F22:F24)</f>
        <v>41250560</v>
      </c>
      <c r="G26" s="67">
        <v>8422000</v>
      </c>
      <c r="H26" s="68">
        <f t="shared" si="1"/>
        <v>-32828560</v>
      </c>
      <c r="I26" s="68">
        <v>8526500</v>
      </c>
      <c r="J26" s="43">
        <f t="shared" si="2"/>
        <v>-74.41998163862138</v>
      </c>
      <c r="K26" s="36">
        <f t="shared" si="3"/>
        <v>-79.58330747509852</v>
      </c>
      <c r="L26" s="89">
        <v>10005550</v>
      </c>
      <c r="M26" s="87">
        <v>8422000</v>
      </c>
      <c r="N26" s="37">
        <f t="shared" si="4"/>
        <v>-290.9301337757545</v>
      </c>
      <c r="O26" s="36">
        <f t="shared" si="5"/>
        <v>-389.79529802897173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4521056</v>
      </c>
      <c r="D28" s="64">
        <v>7078550</v>
      </c>
      <c r="E28" s="65">
        <f t="shared" si="0"/>
        <v>2557494</v>
      </c>
      <c r="F28" s="63">
        <v>598194</v>
      </c>
      <c r="G28" s="64">
        <v>2422000</v>
      </c>
      <c r="H28" s="65">
        <f t="shared" si="1"/>
        <v>1823806</v>
      </c>
      <c r="I28" s="65">
        <v>1538374</v>
      </c>
      <c r="J28" s="30">
        <f t="shared" si="2"/>
        <v>56.56850965792063</v>
      </c>
      <c r="K28" s="31">
        <f t="shared" si="3"/>
        <v>304.8853716352889</v>
      </c>
      <c r="L28" s="84">
        <v>10005550</v>
      </c>
      <c r="M28" s="85">
        <v>8422000</v>
      </c>
      <c r="N28" s="32">
        <f t="shared" si="4"/>
        <v>25.560753781651187</v>
      </c>
      <c r="O28" s="31">
        <f t="shared" si="5"/>
        <v>21.65526003324626</v>
      </c>
      <c r="P28" s="6"/>
      <c r="Q28" s="33"/>
    </row>
    <row r="29" spans="1:17" ht="12.75">
      <c r="A29" s="7"/>
      <c r="B29" s="29" t="s">
        <v>33</v>
      </c>
      <c r="C29" s="63">
        <v>2000000</v>
      </c>
      <c r="D29" s="64">
        <v>0</v>
      </c>
      <c r="E29" s="65">
        <f t="shared" si="0"/>
        <v>-2000000</v>
      </c>
      <c r="F29" s="63">
        <v>2000000</v>
      </c>
      <c r="G29" s="64">
        <v>2000000</v>
      </c>
      <c r="H29" s="65">
        <f t="shared" si="1"/>
        <v>0</v>
      </c>
      <c r="I29" s="65">
        <v>2000000</v>
      </c>
      <c r="J29" s="30">
        <f t="shared" si="2"/>
        <v>-100</v>
      </c>
      <c r="K29" s="31">
        <f t="shared" si="3"/>
        <v>0</v>
      </c>
      <c r="L29" s="84">
        <v>10005550</v>
      </c>
      <c r="M29" s="85">
        <v>8422000</v>
      </c>
      <c r="N29" s="32">
        <f t="shared" si="4"/>
        <v>-19.98890615708282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10005550</v>
      </c>
      <c r="M30" s="85">
        <v>8422000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1866744</v>
      </c>
      <c r="D31" s="64">
        <v>0</v>
      </c>
      <c r="E31" s="65">
        <f t="shared" si="0"/>
        <v>-1866744</v>
      </c>
      <c r="F31" s="63">
        <v>5925456</v>
      </c>
      <c r="G31" s="64">
        <v>4000000</v>
      </c>
      <c r="H31" s="65">
        <f t="shared" si="1"/>
        <v>-1925456</v>
      </c>
      <c r="I31" s="65">
        <v>3773526</v>
      </c>
      <c r="J31" s="30">
        <f t="shared" si="2"/>
        <v>-100</v>
      </c>
      <c r="K31" s="31">
        <f t="shared" si="3"/>
        <v>-32.49464682549326</v>
      </c>
      <c r="L31" s="84">
        <v>10005550</v>
      </c>
      <c r="M31" s="85">
        <v>8422000</v>
      </c>
      <c r="N31" s="32">
        <f t="shared" si="4"/>
        <v>-18.657085317648704</v>
      </c>
      <c r="O31" s="31">
        <f t="shared" si="5"/>
        <v>-22.862218000474947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2927000</v>
      </c>
      <c r="E32" s="65">
        <f t="shared" si="0"/>
        <v>2927000</v>
      </c>
      <c r="F32" s="63">
        <v>0</v>
      </c>
      <c r="G32" s="64">
        <v>0</v>
      </c>
      <c r="H32" s="65">
        <f t="shared" si="1"/>
        <v>0</v>
      </c>
      <c r="I32" s="65">
        <v>1214600</v>
      </c>
      <c r="J32" s="30">
        <f t="shared" si="2"/>
        <v>0</v>
      </c>
      <c r="K32" s="31">
        <f t="shared" si="3"/>
        <v>0</v>
      </c>
      <c r="L32" s="84">
        <v>10005550</v>
      </c>
      <c r="M32" s="85">
        <v>8422000</v>
      </c>
      <c r="N32" s="32">
        <f t="shared" si="4"/>
        <v>29.253764160890704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8387800</v>
      </c>
      <c r="D33" s="82">
        <v>10005550</v>
      </c>
      <c r="E33" s="83">
        <f t="shared" si="0"/>
        <v>1617750</v>
      </c>
      <c r="F33" s="81">
        <f>SUM(F28:F32)</f>
        <v>8523650</v>
      </c>
      <c r="G33" s="82">
        <v>8422000</v>
      </c>
      <c r="H33" s="83">
        <f t="shared" si="1"/>
        <v>-101650</v>
      </c>
      <c r="I33" s="83">
        <v>8526500</v>
      </c>
      <c r="J33" s="58">
        <f t="shared" si="2"/>
        <v>19.28694055652257</v>
      </c>
      <c r="K33" s="59">
        <f t="shared" si="3"/>
        <v>-1.1925642183806233</v>
      </c>
      <c r="L33" s="96">
        <v>10005550</v>
      </c>
      <c r="M33" s="97">
        <v>8422000</v>
      </c>
      <c r="N33" s="60">
        <f t="shared" si="4"/>
        <v>16.168526467810366</v>
      </c>
      <c r="O33" s="59">
        <f t="shared" si="5"/>
        <v>-1.2069579672286868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4242000</v>
      </c>
      <c r="D8" s="64">
        <v>4477835</v>
      </c>
      <c r="E8" s="65">
        <f>($D8-$C8)</f>
        <v>235835</v>
      </c>
      <c r="F8" s="63">
        <v>4532000</v>
      </c>
      <c r="G8" s="64">
        <v>4813672</v>
      </c>
      <c r="H8" s="65">
        <f>($G8-$F8)</f>
        <v>281672</v>
      </c>
      <c r="I8" s="65">
        <v>5174699</v>
      </c>
      <c r="J8" s="30">
        <f>IF($C8=0,0,($E8/$C8)*100)</f>
        <v>5.559523809523809</v>
      </c>
      <c r="K8" s="31">
        <f>IF($F8=0,0,($H8/$F8)*100)</f>
        <v>6.215180935569285</v>
      </c>
      <c r="L8" s="84">
        <v>69353019</v>
      </c>
      <c r="M8" s="85">
        <v>71859268</v>
      </c>
      <c r="N8" s="32">
        <f>IF($L8=0,0,($E8/$L8)*100)</f>
        <v>0.34005008491411165</v>
      </c>
      <c r="O8" s="31">
        <f>IF($M8=0,0,($H8/$M8)*100)</f>
        <v>0.3919772742466567</v>
      </c>
      <c r="P8" s="6"/>
      <c r="Q8" s="33"/>
    </row>
    <row r="9" spans="1:17" ht="12.75">
      <c r="A9" s="3"/>
      <c r="B9" s="29" t="s">
        <v>16</v>
      </c>
      <c r="C9" s="63">
        <v>27960500</v>
      </c>
      <c r="D9" s="64">
        <v>25195034</v>
      </c>
      <c r="E9" s="65">
        <f>($D9-$C9)</f>
        <v>-2765466</v>
      </c>
      <c r="F9" s="63">
        <v>30261500</v>
      </c>
      <c r="G9" s="64">
        <v>27081923</v>
      </c>
      <c r="H9" s="65">
        <f>($G9-$F9)</f>
        <v>-3179577</v>
      </c>
      <c r="I9" s="65">
        <v>29110331</v>
      </c>
      <c r="J9" s="30">
        <f>IF($C9=0,0,($E9/$C9)*100)</f>
        <v>-9.890617120580819</v>
      </c>
      <c r="K9" s="31">
        <f>IF($F9=0,0,($H9/$F9)*100)</f>
        <v>-10.507003948911983</v>
      </c>
      <c r="L9" s="84">
        <v>69353019</v>
      </c>
      <c r="M9" s="85">
        <v>71859268</v>
      </c>
      <c r="N9" s="32">
        <f>IF($L9=0,0,($E9/$L9)*100)</f>
        <v>-3.9875207162935475</v>
      </c>
      <c r="O9" s="31">
        <f>IF($M9=0,0,($H9/$M9)*100)</f>
        <v>-4.424727788766232</v>
      </c>
      <c r="P9" s="6"/>
      <c r="Q9" s="33"/>
    </row>
    <row r="10" spans="1:17" ht="12.75">
      <c r="A10" s="3"/>
      <c r="B10" s="29" t="s">
        <v>17</v>
      </c>
      <c r="C10" s="63">
        <v>40875000</v>
      </c>
      <c r="D10" s="64">
        <v>39680150</v>
      </c>
      <c r="E10" s="65">
        <f aca="true" t="shared" si="0" ref="E10:E33">($D10-$C10)</f>
        <v>-1194850</v>
      </c>
      <c r="F10" s="63">
        <v>65933000</v>
      </c>
      <c r="G10" s="64">
        <v>39963673</v>
      </c>
      <c r="H10" s="65">
        <f aca="true" t="shared" si="1" ref="H10:H33">($G10-$F10)</f>
        <v>-25969327</v>
      </c>
      <c r="I10" s="65">
        <v>42197802</v>
      </c>
      <c r="J10" s="30">
        <f aca="true" t="shared" si="2" ref="J10:J33">IF($C10=0,0,($E10/$C10)*100)</f>
        <v>-2.9231804281345566</v>
      </c>
      <c r="K10" s="31">
        <f aca="true" t="shared" si="3" ref="K10:K33">IF($F10=0,0,($H10/$F10)*100)</f>
        <v>-39.38744938043165</v>
      </c>
      <c r="L10" s="84">
        <v>69353019</v>
      </c>
      <c r="M10" s="85">
        <v>71859268</v>
      </c>
      <c r="N10" s="32">
        <f aca="true" t="shared" si="4" ref="N10:N33">IF($L10=0,0,($E10/$L10)*100)</f>
        <v>-1.7228521803787662</v>
      </c>
      <c r="O10" s="31">
        <f aca="true" t="shared" si="5" ref="O10:O33">IF($M10=0,0,($H10/$M10)*100)</f>
        <v>-36.13914770186638</v>
      </c>
      <c r="P10" s="6"/>
      <c r="Q10" s="33"/>
    </row>
    <row r="11" spans="1:17" ht="16.5">
      <c r="A11" s="7"/>
      <c r="B11" s="34" t="s">
        <v>18</v>
      </c>
      <c r="C11" s="66">
        <f>SUM(C8:C10)</f>
        <v>73077500</v>
      </c>
      <c r="D11" s="67">
        <v>69353019</v>
      </c>
      <c r="E11" s="68">
        <f t="shared" si="0"/>
        <v>-3724481</v>
      </c>
      <c r="F11" s="66">
        <f>SUM(F8:F10)</f>
        <v>100726500</v>
      </c>
      <c r="G11" s="67">
        <v>71859268</v>
      </c>
      <c r="H11" s="68">
        <f t="shared" si="1"/>
        <v>-28867232</v>
      </c>
      <c r="I11" s="68">
        <v>76482832</v>
      </c>
      <c r="J11" s="35">
        <f t="shared" si="2"/>
        <v>-5.096617974068626</v>
      </c>
      <c r="K11" s="36">
        <f t="shared" si="3"/>
        <v>-28.659024189264994</v>
      </c>
      <c r="L11" s="86">
        <v>69353019</v>
      </c>
      <c r="M11" s="87">
        <v>71859268</v>
      </c>
      <c r="N11" s="37">
        <f t="shared" si="4"/>
        <v>-5.370322811758202</v>
      </c>
      <c r="O11" s="36">
        <f t="shared" si="5"/>
        <v>-40.17189821638595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25192750</v>
      </c>
      <c r="D13" s="64">
        <v>22708669</v>
      </c>
      <c r="E13" s="65">
        <f t="shared" si="0"/>
        <v>-2484081</v>
      </c>
      <c r="F13" s="63">
        <v>27103720</v>
      </c>
      <c r="G13" s="64">
        <v>23183662</v>
      </c>
      <c r="H13" s="65">
        <f t="shared" si="1"/>
        <v>-3920058</v>
      </c>
      <c r="I13" s="65">
        <v>24269204</v>
      </c>
      <c r="J13" s="30">
        <f t="shared" si="2"/>
        <v>-9.860301078683351</v>
      </c>
      <c r="K13" s="31">
        <f t="shared" si="3"/>
        <v>-14.4631733208578</v>
      </c>
      <c r="L13" s="84">
        <v>69344538</v>
      </c>
      <c r="M13" s="85">
        <v>71749167</v>
      </c>
      <c r="N13" s="32">
        <f t="shared" si="4"/>
        <v>-3.5822302255442238</v>
      </c>
      <c r="O13" s="31">
        <f t="shared" si="5"/>
        <v>-5.463558900969541</v>
      </c>
      <c r="P13" s="6"/>
      <c r="Q13" s="33"/>
    </row>
    <row r="14" spans="1:17" ht="12.75">
      <c r="A14" s="3"/>
      <c r="B14" s="29" t="s">
        <v>21</v>
      </c>
      <c r="C14" s="63">
        <v>5550000</v>
      </c>
      <c r="D14" s="64">
        <v>6534000</v>
      </c>
      <c r="E14" s="65">
        <f t="shared" si="0"/>
        <v>984000</v>
      </c>
      <c r="F14" s="63">
        <v>5710000</v>
      </c>
      <c r="G14" s="64">
        <v>7024050</v>
      </c>
      <c r="H14" s="65">
        <f t="shared" si="1"/>
        <v>1314050</v>
      </c>
      <c r="I14" s="65">
        <v>7550854</v>
      </c>
      <c r="J14" s="30">
        <f t="shared" si="2"/>
        <v>17.72972972972973</v>
      </c>
      <c r="K14" s="31">
        <f t="shared" si="3"/>
        <v>23.013134851138354</v>
      </c>
      <c r="L14" s="84">
        <v>69344538</v>
      </c>
      <c r="M14" s="85">
        <v>71749167</v>
      </c>
      <c r="N14" s="32">
        <f t="shared" si="4"/>
        <v>1.419001450409836</v>
      </c>
      <c r="O14" s="31">
        <f t="shared" si="5"/>
        <v>1.8314498341144503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69344538</v>
      </c>
      <c r="M15" s="85">
        <v>71749167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13355000</v>
      </c>
      <c r="D16" s="64">
        <v>12000000</v>
      </c>
      <c r="E16" s="65">
        <f t="shared" si="0"/>
        <v>-1355000</v>
      </c>
      <c r="F16" s="63">
        <v>14700000</v>
      </c>
      <c r="G16" s="64">
        <v>12624000</v>
      </c>
      <c r="H16" s="65">
        <f t="shared" si="1"/>
        <v>-2076000</v>
      </c>
      <c r="I16" s="65">
        <v>13280448</v>
      </c>
      <c r="J16" s="30">
        <f t="shared" si="2"/>
        <v>-10.146012729314863</v>
      </c>
      <c r="K16" s="31">
        <f t="shared" si="3"/>
        <v>-14.122448979591837</v>
      </c>
      <c r="L16" s="84">
        <v>69344538</v>
      </c>
      <c r="M16" s="85">
        <v>71749167</v>
      </c>
      <c r="N16" s="32">
        <f t="shared" si="4"/>
        <v>-1.9540111436029757</v>
      </c>
      <c r="O16" s="31">
        <f t="shared" si="5"/>
        <v>-2.8934133827644297</v>
      </c>
      <c r="P16" s="6"/>
      <c r="Q16" s="33"/>
    </row>
    <row r="17" spans="1:17" ht="12.75">
      <c r="A17" s="3"/>
      <c r="B17" s="29" t="s">
        <v>23</v>
      </c>
      <c r="C17" s="63">
        <v>28951450</v>
      </c>
      <c r="D17" s="64">
        <v>28101869</v>
      </c>
      <c r="E17" s="65">
        <f t="shared" si="0"/>
        <v>-849581</v>
      </c>
      <c r="F17" s="63">
        <v>53124870</v>
      </c>
      <c r="G17" s="64">
        <v>28917455</v>
      </c>
      <c r="H17" s="65">
        <f t="shared" si="1"/>
        <v>-24207415</v>
      </c>
      <c r="I17" s="65">
        <v>31298543</v>
      </c>
      <c r="J17" s="42">
        <f t="shared" si="2"/>
        <v>-2.934502416977388</v>
      </c>
      <c r="K17" s="31">
        <f t="shared" si="3"/>
        <v>-45.5670103286841</v>
      </c>
      <c r="L17" s="88">
        <v>69344538</v>
      </c>
      <c r="M17" s="85">
        <v>71749167</v>
      </c>
      <c r="N17" s="32">
        <f t="shared" si="4"/>
        <v>-1.2251592187404867</v>
      </c>
      <c r="O17" s="31">
        <f t="shared" si="5"/>
        <v>-33.73894919226031</v>
      </c>
      <c r="P17" s="6"/>
      <c r="Q17" s="33"/>
    </row>
    <row r="18" spans="1:17" ht="16.5">
      <c r="A18" s="3"/>
      <c r="B18" s="34" t="s">
        <v>24</v>
      </c>
      <c r="C18" s="66">
        <f>SUM(C13:C17)</f>
        <v>73049200</v>
      </c>
      <c r="D18" s="67">
        <v>69344538</v>
      </c>
      <c r="E18" s="68">
        <f t="shared" si="0"/>
        <v>-3704662</v>
      </c>
      <c r="F18" s="66">
        <f>SUM(F13:F17)</f>
        <v>100638590</v>
      </c>
      <c r="G18" s="67">
        <v>71749167</v>
      </c>
      <c r="H18" s="68">
        <f t="shared" si="1"/>
        <v>-28889423</v>
      </c>
      <c r="I18" s="68">
        <v>76399049</v>
      </c>
      <c r="J18" s="43">
        <f t="shared" si="2"/>
        <v>-5.07146142599782</v>
      </c>
      <c r="K18" s="36">
        <f t="shared" si="3"/>
        <v>-28.70610866070361</v>
      </c>
      <c r="L18" s="89">
        <v>69344538</v>
      </c>
      <c r="M18" s="87">
        <v>71749167</v>
      </c>
      <c r="N18" s="37">
        <f t="shared" si="4"/>
        <v>-5.342399137477851</v>
      </c>
      <c r="O18" s="36">
        <f t="shared" si="5"/>
        <v>-40.26447164187983</v>
      </c>
      <c r="P18" s="6"/>
      <c r="Q18" s="38"/>
    </row>
    <row r="19" spans="1:17" ht="16.5">
      <c r="A19" s="44"/>
      <c r="B19" s="45" t="s">
        <v>25</v>
      </c>
      <c r="C19" s="72">
        <f>C11-C18</f>
        <v>28300</v>
      </c>
      <c r="D19" s="73">
        <v>8481</v>
      </c>
      <c r="E19" s="74">
        <f t="shared" si="0"/>
        <v>-19819</v>
      </c>
      <c r="F19" s="75">
        <f>F11-F18</f>
        <v>87910</v>
      </c>
      <c r="G19" s="76">
        <v>110101</v>
      </c>
      <c r="H19" s="77">
        <f t="shared" si="1"/>
        <v>22191</v>
      </c>
      <c r="I19" s="77">
        <v>83783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16033956</v>
      </c>
      <c r="M22" s="85">
        <v>9056138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16033956</v>
      </c>
      <c r="M23" s="85">
        <v>9056138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2000000</v>
      </c>
      <c r="D24" s="64">
        <v>16033956</v>
      </c>
      <c r="E24" s="65">
        <f t="shared" si="0"/>
        <v>14033956</v>
      </c>
      <c r="F24" s="63">
        <v>2000000</v>
      </c>
      <c r="G24" s="64">
        <v>9056138</v>
      </c>
      <c r="H24" s="65">
        <f t="shared" si="1"/>
        <v>7056138</v>
      </c>
      <c r="I24" s="65">
        <v>6599619</v>
      </c>
      <c r="J24" s="30">
        <f t="shared" si="2"/>
        <v>701.6978</v>
      </c>
      <c r="K24" s="31">
        <f t="shared" si="3"/>
        <v>352.8069</v>
      </c>
      <c r="L24" s="84">
        <v>16033956</v>
      </c>
      <c r="M24" s="85">
        <v>9056138</v>
      </c>
      <c r="N24" s="32">
        <f t="shared" si="4"/>
        <v>87.5264719449149</v>
      </c>
      <c r="O24" s="31">
        <f t="shared" si="5"/>
        <v>77.9155308808236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16033956</v>
      </c>
      <c r="M25" s="85">
        <v>9056138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2000000</v>
      </c>
      <c r="D26" s="67">
        <v>16033956</v>
      </c>
      <c r="E26" s="68">
        <f t="shared" si="0"/>
        <v>14033956</v>
      </c>
      <c r="F26" s="66">
        <f>SUM(F22:F24)</f>
        <v>2000000</v>
      </c>
      <c r="G26" s="67">
        <v>9056138</v>
      </c>
      <c r="H26" s="68">
        <f t="shared" si="1"/>
        <v>7056138</v>
      </c>
      <c r="I26" s="68">
        <v>6599619</v>
      </c>
      <c r="J26" s="43">
        <f t="shared" si="2"/>
        <v>701.6978</v>
      </c>
      <c r="K26" s="36">
        <f t="shared" si="3"/>
        <v>352.8069</v>
      </c>
      <c r="L26" s="89">
        <v>16033956</v>
      </c>
      <c r="M26" s="87">
        <v>9056138</v>
      </c>
      <c r="N26" s="37">
        <f t="shared" si="4"/>
        <v>87.5264719449149</v>
      </c>
      <c r="O26" s="36">
        <f t="shared" si="5"/>
        <v>77.9155308808236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2736593</v>
      </c>
      <c r="E28" s="65">
        <f t="shared" si="0"/>
        <v>2736593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24463830</v>
      </c>
      <c r="M28" s="85">
        <v>9056138</v>
      </c>
      <c r="N28" s="32">
        <f t="shared" si="4"/>
        <v>11.186281951763071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2000000</v>
      </c>
      <c r="D29" s="64">
        <v>854498</v>
      </c>
      <c r="E29" s="65">
        <f t="shared" si="0"/>
        <v>-1145502</v>
      </c>
      <c r="F29" s="63">
        <v>2000000</v>
      </c>
      <c r="G29" s="64">
        <v>1739130</v>
      </c>
      <c r="H29" s="65">
        <f t="shared" si="1"/>
        <v>-260870</v>
      </c>
      <c r="I29" s="65">
        <v>0</v>
      </c>
      <c r="J29" s="30">
        <f t="shared" si="2"/>
        <v>-57.2751</v>
      </c>
      <c r="K29" s="31">
        <f t="shared" si="3"/>
        <v>-13.0435</v>
      </c>
      <c r="L29" s="84">
        <v>24463830</v>
      </c>
      <c r="M29" s="85">
        <v>9056138</v>
      </c>
      <c r="N29" s="32">
        <f t="shared" si="4"/>
        <v>-4.682431164703155</v>
      </c>
      <c r="O29" s="31">
        <f t="shared" si="5"/>
        <v>-2.8805877295597746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24463830</v>
      </c>
      <c r="M30" s="85">
        <v>9056138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6721667</v>
      </c>
      <c r="E31" s="65">
        <f t="shared" si="0"/>
        <v>6721667</v>
      </c>
      <c r="F31" s="63">
        <v>0</v>
      </c>
      <c r="G31" s="64">
        <v>4186025</v>
      </c>
      <c r="H31" s="65">
        <f t="shared" si="1"/>
        <v>4186025</v>
      </c>
      <c r="I31" s="65">
        <v>3028780</v>
      </c>
      <c r="J31" s="30">
        <f t="shared" si="2"/>
        <v>0</v>
      </c>
      <c r="K31" s="31">
        <f t="shared" si="3"/>
        <v>0</v>
      </c>
      <c r="L31" s="84">
        <v>24463830</v>
      </c>
      <c r="M31" s="85">
        <v>9056138</v>
      </c>
      <c r="N31" s="32">
        <f t="shared" si="4"/>
        <v>27.47593896785581</v>
      </c>
      <c r="O31" s="31">
        <f t="shared" si="5"/>
        <v>46.22306992230021</v>
      </c>
      <c r="P31" s="6"/>
      <c r="Q31" s="33"/>
    </row>
    <row r="32" spans="1:17" ht="12.75">
      <c r="A32" s="7"/>
      <c r="B32" s="29" t="s">
        <v>36</v>
      </c>
      <c r="C32" s="63">
        <v>7330000</v>
      </c>
      <c r="D32" s="64">
        <v>14151072</v>
      </c>
      <c r="E32" s="65">
        <f t="shared" si="0"/>
        <v>6821072</v>
      </c>
      <c r="F32" s="63">
        <v>7541000</v>
      </c>
      <c r="G32" s="64">
        <v>3130983</v>
      </c>
      <c r="H32" s="65">
        <f t="shared" si="1"/>
        <v>-4410017</v>
      </c>
      <c r="I32" s="65">
        <v>3570839</v>
      </c>
      <c r="J32" s="30">
        <f t="shared" si="2"/>
        <v>93.0569167803547</v>
      </c>
      <c r="K32" s="31">
        <f t="shared" si="3"/>
        <v>-58.48053308579764</v>
      </c>
      <c r="L32" s="84">
        <v>24463830</v>
      </c>
      <c r="M32" s="85">
        <v>9056138</v>
      </c>
      <c r="N32" s="32">
        <f t="shared" si="4"/>
        <v>27.882273544248793</v>
      </c>
      <c r="O32" s="31">
        <f t="shared" si="5"/>
        <v>-48.6964421257715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9330000</v>
      </c>
      <c r="D33" s="82">
        <v>24463830</v>
      </c>
      <c r="E33" s="83">
        <f t="shared" si="0"/>
        <v>15133830</v>
      </c>
      <c r="F33" s="81">
        <f>SUM(F28:F32)</f>
        <v>9541000</v>
      </c>
      <c r="G33" s="82">
        <v>9056138</v>
      </c>
      <c r="H33" s="83">
        <f t="shared" si="1"/>
        <v>-484862</v>
      </c>
      <c r="I33" s="83">
        <v>6599619</v>
      </c>
      <c r="J33" s="58">
        <f t="shared" si="2"/>
        <v>162.20610932475884</v>
      </c>
      <c r="K33" s="59">
        <f t="shared" si="3"/>
        <v>-5.081878209831254</v>
      </c>
      <c r="L33" s="96">
        <v>24463830</v>
      </c>
      <c r="M33" s="97">
        <v>9056138</v>
      </c>
      <c r="N33" s="60">
        <f t="shared" si="4"/>
        <v>61.862063299164525</v>
      </c>
      <c r="O33" s="59">
        <f t="shared" si="5"/>
        <v>-5.353959933031056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57569850</v>
      </c>
      <c r="D8" s="64">
        <v>62331625</v>
      </c>
      <c r="E8" s="65">
        <f>($D8-$C8)</f>
        <v>4761775</v>
      </c>
      <c r="F8" s="63">
        <v>60461557</v>
      </c>
      <c r="G8" s="64">
        <v>65208731</v>
      </c>
      <c r="H8" s="65">
        <f>($G8-$F8)</f>
        <v>4747174</v>
      </c>
      <c r="I8" s="65">
        <v>68218578</v>
      </c>
      <c r="J8" s="30">
        <f>IF($C8=0,0,($E8/$C8)*100)</f>
        <v>8.271299994702087</v>
      </c>
      <c r="K8" s="31">
        <f>IF($F8=0,0,($H8/$F8)*100)</f>
        <v>7.851557643479144</v>
      </c>
      <c r="L8" s="84">
        <v>393342121</v>
      </c>
      <c r="M8" s="85">
        <v>432555257</v>
      </c>
      <c r="N8" s="32">
        <f>IF($L8=0,0,($E8/$L8)*100)</f>
        <v>1.210593716201576</v>
      </c>
      <c r="O8" s="31">
        <f>IF($M8=0,0,($H8/$M8)*100)</f>
        <v>1.0974722704618523</v>
      </c>
      <c r="P8" s="6"/>
      <c r="Q8" s="33"/>
    </row>
    <row r="9" spans="1:17" ht="12.75">
      <c r="A9" s="3"/>
      <c r="B9" s="29" t="s">
        <v>16</v>
      </c>
      <c r="C9" s="63">
        <v>222651373</v>
      </c>
      <c r="D9" s="64">
        <v>204038096</v>
      </c>
      <c r="E9" s="65">
        <f>($D9-$C9)</f>
        <v>-18613277</v>
      </c>
      <c r="F9" s="63">
        <v>236561899</v>
      </c>
      <c r="G9" s="64">
        <v>219303942</v>
      </c>
      <c r="H9" s="65">
        <f>($G9-$F9)</f>
        <v>-17257957</v>
      </c>
      <c r="I9" s="65">
        <v>235733671</v>
      </c>
      <c r="J9" s="30">
        <f>IF($C9=0,0,($E9/$C9)*100)</f>
        <v>-8.359830325411917</v>
      </c>
      <c r="K9" s="31">
        <f>IF($F9=0,0,($H9/$F9)*100)</f>
        <v>-7.295324003126978</v>
      </c>
      <c r="L9" s="84">
        <v>393342121</v>
      </c>
      <c r="M9" s="85">
        <v>432555257</v>
      </c>
      <c r="N9" s="32">
        <f>IF($L9=0,0,($E9/$L9)*100)</f>
        <v>-4.732083345836232</v>
      </c>
      <c r="O9" s="31">
        <f>IF($M9=0,0,($H9/$M9)*100)</f>
        <v>-3.98976933483437</v>
      </c>
      <c r="P9" s="6"/>
      <c r="Q9" s="33"/>
    </row>
    <row r="10" spans="1:17" ht="12.75">
      <c r="A10" s="3"/>
      <c r="B10" s="29" t="s">
        <v>17</v>
      </c>
      <c r="C10" s="63">
        <v>180909846</v>
      </c>
      <c r="D10" s="64">
        <v>126972400</v>
      </c>
      <c r="E10" s="65">
        <f aca="true" t="shared" si="0" ref="E10:E33">($D10-$C10)</f>
        <v>-53937446</v>
      </c>
      <c r="F10" s="63">
        <v>140867245</v>
      </c>
      <c r="G10" s="64">
        <v>148042584</v>
      </c>
      <c r="H10" s="65">
        <f aca="true" t="shared" si="1" ref="H10:H33">($G10-$F10)</f>
        <v>7175339</v>
      </c>
      <c r="I10" s="65">
        <v>148818382</v>
      </c>
      <c r="J10" s="30">
        <f aca="true" t="shared" si="2" ref="J10:J33">IF($C10=0,0,($E10/$C10)*100)</f>
        <v>-29.81454420120395</v>
      </c>
      <c r="K10" s="31">
        <f aca="true" t="shared" si="3" ref="K10:K33">IF($F10=0,0,($H10/$F10)*100)</f>
        <v>5.093688742191274</v>
      </c>
      <c r="L10" s="84">
        <v>393342121</v>
      </c>
      <c r="M10" s="85">
        <v>432555257</v>
      </c>
      <c r="N10" s="32">
        <f aca="true" t="shared" si="4" ref="N10:N33">IF($L10=0,0,($E10/$L10)*100)</f>
        <v>-13.712603639517162</v>
      </c>
      <c r="O10" s="31">
        <f aca="true" t="shared" si="5" ref="O10:O33">IF($M10=0,0,($H10/$M10)*100)</f>
        <v>1.6588259843990292</v>
      </c>
      <c r="P10" s="6"/>
      <c r="Q10" s="33"/>
    </row>
    <row r="11" spans="1:17" ht="16.5">
      <c r="A11" s="7"/>
      <c r="B11" s="34" t="s">
        <v>18</v>
      </c>
      <c r="C11" s="66">
        <f>SUM(C8:C10)</f>
        <v>461131069</v>
      </c>
      <c r="D11" s="67">
        <v>393342121</v>
      </c>
      <c r="E11" s="68">
        <f t="shared" si="0"/>
        <v>-67788948</v>
      </c>
      <c r="F11" s="66">
        <f>SUM(F8:F10)</f>
        <v>437890701</v>
      </c>
      <c r="G11" s="67">
        <v>432555257</v>
      </c>
      <c r="H11" s="68">
        <f t="shared" si="1"/>
        <v>-5335444</v>
      </c>
      <c r="I11" s="68">
        <v>452770631</v>
      </c>
      <c r="J11" s="35">
        <f t="shared" si="2"/>
        <v>-14.700581365511939</v>
      </c>
      <c r="K11" s="36">
        <f t="shared" si="3"/>
        <v>-1.2184419508830813</v>
      </c>
      <c r="L11" s="86">
        <v>393342121</v>
      </c>
      <c r="M11" s="87">
        <v>432555257</v>
      </c>
      <c r="N11" s="37">
        <f t="shared" si="4"/>
        <v>-17.234093269151817</v>
      </c>
      <c r="O11" s="36">
        <f t="shared" si="5"/>
        <v>-1.233471079973489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167033783</v>
      </c>
      <c r="D13" s="64">
        <v>169419523</v>
      </c>
      <c r="E13" s="65">
        <f t="shared" si="0"/>
        <v>2385740</v>
      </c>
      <c r="F13" s="63">
        <v>176144218</v>
      </c>
      <c r="G13" s="64">
        <v>176738653</v>
      </c>
      <c r="H13" s="65">
        <f t="shared" si="1"/>
        <v>594435</v>
      </c>
      <c r="I13" s="65">
        <v>187253343</v>
      </c>
      <c r="J13" s="30">
        <f t="shared" si="2"/>
        <v>1.4282978910918878</v>
      </c>
      <c r="K13" s="31">
        <f t="shared" si="3"/>
        <v>0.337470628754899</v>
      </c>
      <c r="L13" s="84">
        <v>402269873</v>
      </c>
      <c r="M13" s="85">
        <v>429219601</v>
      </c>
      <c r="N13" s="32">
        <f t="shared" si="4"/>
        <v>0.593069518780493</v>
      </c>
      <c r="O13" s="31">
        <f t="shared" si="5"/>
        <v>0.13849204430903891</v>
      </c>
      <c r="P13" s="6"/>
      <c r="Q13" s="33"/>
    </row>
    <row r="14" spans="1:17" ht="12.75">
      <c r="A14" s="3"/>
      <c r="B14" s="29" t="s">
        <v>21</v>
      </c>
      <c r="C14" s="63">
        <v>19718057</v>
      </c>
      <c r="D14" s="64">
        <v>18939792</v>
      </c>
      <c r="E14" s="65">
        <f t="shared" si="0"/>
        <v>-778265</v>
      </c>
      <c r="F14" s="63">
        <v>20751420</v>
      </c>
      <c r="G14" s="64">
        <v>18368249</v>
      </c>
      <c r="H14" s="65">
        <f t="shared" si="1"/>
        <v>-2383171</v>
      </c>
      <c r="I14" s="65">
        <v>18638630</v>
      </c>
      <c r="J14" s="30">
        <f t="shared" si="2"/>
        <v>-3.946965971342917</v>
      </c>
      <c r="K14" s="31">
        <f t="shared" si="3"/>
        <v>-11.484375527072364</v>
      </c>
      <c r="L14" s="84">
        <v>402269873</v>
      </c>
      <c r="M14" s="85">
        <v>429219601</v>
      </c>
      <c r="N14" s="32">
        <f t="shared" si="4"/>
        <v>-0.19346837837890982</v>
      </c>
      <c r="O14" s="31">
        <f t="shared" si="5"/>
        <v>-0.5552334968970813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402269873</v>
      </c>
      <c r="M15" s="85">
        <v>429219601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116137368</v>
      </c>
      <c r="D16" s="64">
        <v>101186881</v>
      </c>
      <c r="E16" s="65">
        <f t="shared" si="0"/>
        <v>-14950487</v>
      </c>
      <c r="F16" s="63">
        <v>123686297</v>
      </c>
      <c r="G16" s="64">
        <v>107161150</v>
      </c>
      <c r="H16" s="65">
        <f t="shared" si="1"/>
        <v>-16525147</v>
      </c>
      <c r="I16" s="65">
        <v>113489417</v>
      </c>
      <c r="J16" s="30">
        <f t="shared" si="2"/>
        <v>-12.873106440641912</v>
      </c>
      <c r="K16" s="31">
        <f t="shared" si="3"/>
        <v>-13.360531765293288</v>
      </c>
      <c r="L16" s="84">
        <v>402269873</v>
      </c>
      <c r="M16" s="85">
        <v>429219601</v>
      </c>
      <c r="N16" s="32">
        <f t="shared" si="4"/>
        <v>-3.716531613094476</v>
      </c>
      <c r="O16" s="31">
        <f t="shared" si="5"/>
        <v>-3.850044816569316</v>
      </c>
      <c r="P16" s="6"/>
      <c r="Q16" s="33"/>
    </row>
    <row r="17" spans="1:17" ht="12.75">
      <c r="A17" s="3"/>
      <c r="B17" s="29" t="s">
        <v>23</v>
      </c>
      <c r="C17" s="63">
        <v>155084514</v>
      </c>
      <c r="D17" s="64">
        <v>112723677</v>
      </c>
      <c r="E17" s="65">
        <f t="shared" si="0"/>
        <v>-42360837</v>
      </c>
      <c r="F17" s="63">
        <v>115124655</v>
      </c>
      <c r="G17" s="64">
        <v>126951549</v>
      </c>
      <c r="H17" s="65">
        <f t="shared" si="1"/>
        <v>11826894</v>
      </c>
      <c r="I17" s="65">
        <v>123368984</v>
      </c>
      <c r="J17" s="42">
        <f t="shared" si="2"/>
        <v>-27.31467888534635</v>
      </c>
      <c r="K17" s="31">
        <f t="shared" si="3"/>
        <v>10.27312003671151</v>
      </c>
      <c r="L17" s="88">
        <v>402269873</v>
      </c>
      <c r="M17" s="85">
        <v>429219601</v>
      </c>
      <c r="N17" s="32">
        <f t="shared" si="4"/>
        <v>-10.530452276748052</v>
      </c>
      <c r="O17" s="31">
        <f t="shared" si="5"/>
        <v>2.7554412642026573</v>
      </c>
      <c r="P17" s="6"/>
      <c r="Q17" s="33"/>
    </row>
    <row r="18" spans="1:17" ht="16.5">
      <c r="A18" s="3"/>
      <c r="B18" s="34" t="s">
        <v>24</v>
      </c>
      <c r="C18" s="66">
        <f>SUM(C13:C17)</f>
        <v>457973722</v>
      </c>
      <c r="D18" s="67">
        <v>402269873</v>
      </c>
      <c r="E18" s="68">
        <f t="shared" si="0"/>
        <v>-55703849</v>
      </c>
      <c r="F18" s="66">
        <f>SUM(F13:F17)</f>
        <v>435706590</v>
      </c>
      <c r="G18" s="67">
        <v>429219601</v>
      </c>
      <c r="H18" s="68">
        <f t="shared" si="1"/>
        <v>-6486989</v>
      </c>
      <c r="I18" s="68">
        <v>442750374</v>
      </c>
      <c r="J18" s="43">
        <f t="shared" si="2"/>
        <v>-12.163110310508166</v>
      </c>
      <c r="K18" s="36">
        <f t="shared" si="3"/>
        <v>-1.4888434439332212</v>
      </c>
      <c r="L18" s="89">
        <v>402269873</v>
      </c>
      <c r="M18" s="87">
        <v>429219601</v>
      </c>
      <c r="N18" s="37">
        <f t="shared" si="4"/>
        <v>-13.847382749440944</v>
      </c>
      <c r="O18" s="36">
        <f t="shared" si="5"/>
        <v>-1.5113450049547015</v>
      </c>
      <c r="P18" s="6"/>
      <c r="Q18" s="38"/>
    </row>
    <row r="19" spans="1:17" ht="16.5">
      <c r="A19" s="44"/>
      <c r="B19" s="45" t="s">
        <v>25</v>
      </c>
      <c r="C19" s="72">
        <f>C11-C18</f>
        <v>3157347</v>
      </c>
      <c r="D19" s="73">
        <v>-8927752</v>
      </c>
      <c r="E19" s="74">
        <f t="shared" si="0"/>
        <v>-12085099</v>
      </c>
      <c r="F19" s="75">
        <f>F11-F18</f>
        <v>2184111</v>
      </c>
      <c r="G19" s="76">
        <v>3335656</v>
      </c>
      <c r="H19" s="77">
        <f t="shared" si="1"/>
        <v>1151545</v>
      </c>
      <c r="I19" s="77">
        <v>10020257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88118450</v>
      </c>
      <c r="M22" s="85">
        <v>58087000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3405000</v>
      </c>
      <c r="D23" s="64">
        <v>3921000</v>
      </c>
      <c r="E23" s="65">
        <f t="shared" si="0"/>
        <v>516000</v>
      </c>
      <c r="F23" s="63">
        <v>2190000</v>
      </c>
      <c r="G23" s="64">
        <v>2380000</v>
      </c>
      <c r="H23" s="65">
        <f t="shared" si="1"/>
        <v>190000</v>
      </c>
      <c r="I23" s="65">
        <v>2700000</v>
      </c>
      <c r="J23" s="30">
        <f t="shared" si="2"/>
        <v>15.15418502202643</v>
      </c>
      <c r="K23" s="31">
        <f t="shared" si="3"/>
        <v>8.67579908675799</v>
      </c>
      <c r="L23" s="84">
        <v>88118450</v>
      </c>
      <c r="M23" s="85">
        <v>58087000</v>
      </c>
      <c r="N23" s="32">
        <f t="shared" si="4"/>
        <v>0.5855754385148627</v>
      </c>
      <c r="O23" s="31">
        <f t="shared" si="5"/>
        <v>0.3270955635512249</v>
      </c>
      <c r="P23" s="6"/>
      <c r="Q23" s="33"/>
    </row>
    <row r="24" spans="1:17" ht="12.75">
      <c r="A24" s="7"/>
      <c r="B24" s="29" t="s">
        <v>29</v>
      </c>
      <c r="C24" s="63">
        <v>33200000</v>
      </c>
      <c r="D24" s="64">
        <v>84197450</v>
      </c>
      <c r="E24" s="65">
        <f t="shared" si="0"/>
        <v>50997450</v>
      </c>
      <c r="F24" s="63">
        <v>46907000</v>
      </c>
      <c r="G24" s="64">
        <v>55707000</v>
      </c>
      <c r="H24" s="65">
        <f t="shared" si="1"/>
        <v>8800000</v>
      </c>
      <c r="I24" s="65">
        <v>60258000</v>
      </c>
      <c r="J24" s="30">
        <f t="shared" si="2"/>
        <v>153.60677710843373</v>
      </c>
      <c r="K24" s="31">
        <f t="shared" si="3"/>
        <v>18.76052614748332</v>
      </c>
      <c r="L24" s="84">
        <v>88118450</v>
      </c>
      <c r="M24" s="85">
        <v>58087000</v>
      </c>
      <c r="N24" s="32">
        <f t="shared" si="4"/>
        <v>57.87374834668563</v>
      </c>
      <c r="O24" s="31">
        <f t="shared" si="5"/>
        <v>15.149689259214627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88118450</v>
      </c>
      <c r="M25" s="85">
        <v>58087000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36605000</v>
      </c>
      <c r="D26" s="67">
        <v>88118450</v>
      </c>
      <c r="E26" s="68">
        <f t="shared" si="0"/>
        <v>51513450</v>
      </c>
      <c r="F26" s="66">
        <f>SUM(F22:F24)</f>
        <v>49097000</v>
      </c>
      <c r="G26" s="67">
        <v>58087000</v>
      </c>
      <c r="H26" s="68">
        <f t="shared" si="1"/>
        <v>8990000</v>
      </c>
      <c r="I26" s="68">
        <v>62958000</v>
      </c>
      <c r="J26" s="43">
        <f t="shared" si="2"/>
        <v>140.72790602376725</v>
      </c>
      <c r="K26" s="36">
        <f t="shared" si="3"/>
        <v>18.31069108092144</v>
      </c>
      <c r="L26" s="89">
        <v>88118450</v>
      </c>
      <c r="M26" s="87">
        <v>58087000</v>
      </c>
      <c r="N26" s="37">
        <f t="shared" si="4"/>
        <v>58.45932378520049</v>
      </c>
      <c r="O26" s="36">
        <f t="shared" si="5"/>
        <v>15.476784822765852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350000</v>
      </c>
      <c r="D28" s="64">
        <v>3851500</v>
      </c>
      <c r="E28" s="65">
        <f t="shared" si="0"/>
        <v>3501500</v>
      </c>
      <c r="F28" s="63">
        <v>4107000</v>
      </c>
      <c r="G28" s="64">
        <v>25000000</v>
      </c>
      <c r="H28" s="65">
        <f t="shared" si="1"/>
        <v>20893000</v>
      </c>
      <c r="I28" s="65">
        <v>25600000</v>
      </c>
      <c r="J28" s="30">
        <f t="shared" si="2"/>
        <v>1000.4285714285714</v>
      </c>
      <c r="K28" s="31">
        <f t="shared" si="3"/>
        <v>508.71682493304115</v>
      </c>
      <c r="L28" s="84">
        <v>88118450</v>
      </c>
      <c r="M28" s="85">
        <v>58087000</v>
      </c>
      <c r="N28" s="32">
        <f t="shared" si="4"/>
        <v>3.97362867821665</v>
      </c>
      <c r="O28" s="31">
        <f t="shared" si="5"/>
        <v>35.96846110145127</v>
      </c>
      <c r="P28" s="6"/>
      <c r="Q28" s="33"/>
    </row>
    <row r="29" spans="1:17" ht="12.75">
      <c r="A29" s="7"/>
      <c r="B29" s="29" t="s">
        <v>33</v>
      </c>
      <c r="C29" s="63">
        <v>8700000</v>
      </c>
      <c r="D29" s="64">
        <v>850000</v>
      </c>
      <c r="E29" s="65">
        <f t="shared" si="0"/>
        <v>-7850000</v>
      </c>
      <c r="F29" s="63">
        <v>5000000</v>
      </c>
      <c r="G29" s="64">
        <v>3000000</v>
      </c>
      <c r="H29" s="65">
        <f t="shared" si="1"/>
        <v>-2000000</v>
      </c>
      <c r="I29" s="65">
        <v>5000000</v>
      </c>
      <c r="J29" s="30">
        <f t="shared" si="2"/>
        <v>-90.22988505747126</v>
      </c>
      <c r="K29" s="31">
        <f t="shared" si="3"/>
        <v>-40</v>
      </c>
      <c r="L29" s="84">
        <v>88118450</v>
      </c>
      <c r="M29" s="85">
        <v>58087000</v>
      </c>
      <c r="N29" s="32">
        <f t="shared" si="4"/>
        <v>-8.908463551049751</v>
      </c>
      <c r="O29" s="31">
        <f t="shared" si="5"/>
        <v>-3.443111195276052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88118450</v>
      </c>
      <c r="M30" s="85">
        <v>58087000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21646999</v>
      </c>
      <c r="D31" s="64">
        <v>16464483</v>
      </c>
      <c r="E31" s="65">
        <f t="shared" si="0"/>
        <v>-5182516</v>
      </c>
      <c r="F31" s="63">
        <v>17100000</v>
      </c>
      <c r="G31" s="64">
        <v>21592450</v>
      </c>
      <c r="H31" s="65">
        <f t="shared" si="1"/>
        <v>4492450</v>
      </c>
      <c r="I31" s="65">
        <v>15918000</v>
      </c>
      <c r="J31" s="30">
        <f t="shared" si="2"/>
        <v>-23.94103681531098</v>
      </c>
      <c r="K31" s="31">
        <f t="shared" si="3"/>
        <v>26.271637426900586</v>
      </c>
      <c r="L31" s="84">
        <v>88118450</v>
      </c>
      <c r="M31" s="85">
        <v>58087000</v>
      </c>
      <c r="N31" s="32">
        <f t="shared" si="4"/>
        <v>-5.881306355252504</v>
      </c>
      <c r="O31" s="31">
        <f t="shared" si="5"/>
        <v>7.734002444608949</v>
      </c>
      <c r="P31" s="6"/>
      <c r="Q31" s="33"/>
    </row>
    <row r="32" spans="1:17" ht="12.75">
      <c r="A32" s="7"/>
      <c r="B32" s="29" t="s">
        <v>36</v>
      </c>
      <c r="C32" s="63">
        <v>32288000</v>
      </c>
      <c r="D32" s="64">
        <v>66952467</v>
      </c>
      <c r="E32" s="65">
        <f t="shared" si="0"/>
        <v>34664467</v>
      </c>
      <c r="F32" s="63">
        <v>39890000</v>
      </c>
      <c r="G32" s="64">
        <v>8494550</v>
      </c>
      <c r="H32" s="65">
        <f t="shared" si="1"/>
        <v>-31395450</v>
      </c>
      <c r="I32" s="65">
        <v>16440000</v>
      </c>
      <c r="J32" s="30">
        <f t="shared" si="2"/>
        <v>107.36021741823588</v>
      </c>
      <c r="K32" s="31">
        <f t="shared" si="3"/>
        <v>-78.70506392579594</v>
      </c>
      <c r="L32" s="84">
        <v>88118450</v>
      </c>
      <c r="M32" s="85">
        <v>58087000</v>
      </c>
      <c r="N32" s="32">
        <f t="shared" si="4"/>
        <v>39.338489272110436</v>
      </c>
      <c r="O32" s="31">
        <f t="shared" si="5"/>
        <v>-54.04901268786475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62984999</v>
      </c>
      <c r="D33" s="82">
        <v>88118450</v>
      </c>
      <c r="E33" s="83">
        <f t="shared" si="0"/>
        <v>25133451</v>
      </c>
      <c r="F33" s="81">
        <f>SUM(F28:F32)</f>
        <v>66097000</v>
      </c>
      <c r="G33" s="82">
        <v>58087000</v>
      </c>
      <c r="H33" s="83">
        <f t="shared" si="1"/>
        <v>-8010000</v>
      </c>
      <c r="I33" s="83">
        <v>62958000</v>
      </c>
      <c r="J33" s="58">
        <f t="shared" si="2"/>
        <v>39.90386822106642</v>
      </c>
      <c r="K33" s="59">
        <f t="shared" si="3"/>
        <v>-12.11855303568997</v>
      </c>
      <c r="L33" s="96">
        <v>88118450</v>
      </c>
      <c r="M33" s="97">
        <v>58087000</v>
      </c>
      <c r="N33" s="60">
        <f t="shared" si="4"/>
        <v>28.52234804402483</v>
      </c>
      <c r="O33" s="59">
        <f t="shared" si="5"/>
        <v>-13.789660337080587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41678399</v>
      </c>
      <c r="D8" s="64">
        <v>40903128</v>
      </c>
      <c r="E8" s="65">
        <f>($D8-$C8)</f>
        <v>-775271</v>
      </c>
      <c r="F8" s="63">
        <v>44595885</v>
      </c>
      <c r="G8" s="64">
        <v>42948285</v>
      </c>
      <c r="H8" s="65">
        <f>($G8-$F8)</f>
        <v>-1647600</v>
      </c>
      <c r="I8" s="65">
        <v>45095697</v>
      </c>
      <c r="J8" s="30">
        <f>IF($C8=0,0,($E8/$C8)*100)</f>
        <v>-1.860126632983191</v>
      </c>
      <c r="K8" s="31">
        <f>IF($F8=0,0,($H8/$F8)*100)</f>
        <v>-3.6945112760964376</v>
      </c>
      <c r="L8" s="84">
        <v>328165306</v>
      </c>
      <c r="M8" s="85">
        <v>338499460</v>
      </c>
      <c r="N8" s="32">
        <f>IF($L8=0,0,($E8/$L8)*100)</f>
        <v>-0.23624404707790775</v>
      </c>
      <c r="O8" s="31">
        <f>IF($M8=0,0,($H8/$M8)*100)</f>
        <v>-0.48673637470499953</v>
      </c>
      <c r="P8" s="6"/>
      <c r="Q8" s="33"/>
    </row>
    <row r="9" spans="1:17" ht="12.75">
      <c r="A9" s="3"/>
      <c r="B9" s="29" t="s">
        <v>16</v>
      </c>
      <c r="C9" s="63">
        <v>137463785</v>
      </c>
      <c r="D9" s="64">
        <v>135402547</v>
      </c>
      <c r="E9" s="65">
        <f>($D9-$C9)</f>
        <v>-2061238</v>
      </c>
      <c r="F9" s="63">
        <v>145918307</v>
      </c>
      <c r="G9" s="64">
        <v>143363505</v>
      </c>
      <c r="H9" s="65">
        <f>($G9-$F9)</f>
        <v>-2554802</v>
      </c>
      <c r="I9" s="65">
        <v>154499478</v>
      </c>
      <c r="J9" s="30">
        <f>IF($C9=0,0,($E9/$C9)*100)</f>
        <v>-1.4994771168275338</v>
      </c>
      <c r="K9" s="31">
        <f>IF($F9=0,0,($H9/$F9)*100)</f>
        <v>-1.7508440527616593</v>
      </c>
      <c r="L9" s="84">
        <v>328165306</v>
      </c>
      <c r="M9" s="85">
        <v>338499460</v>
      </c>
      <c r="N9" s="32">
        <f>IF($L9=0,0,($E9/$L9)*100)</f>
        <v>-0.6281096637314854</v>
      </c>
      <c r="O9" s="31">
        <f>IF($M9=0,0,($H9/$M9)*100)</f>
        <v>-0.7547433015107321</v>
      </c>
      <c r="P9" s="6"/>
      <c r="Q9" s="33"/>
    </row>
    <row r="10" spans="1:17" ht="12.75">
      <c r="A10" s="3"/>
      <c r="B10" s="29" t="s">
        <v>17</v>
      </c>
      <c r="C10" s="63">
        <v>160354058</v>
      </c>
      <c r="D10" s="64">
        <v>151859631</v>
      </c>
      <c r="E10" s="65">
        <f aca="true" t="shared" si="0" ref="E10:E33">($D10-$C10)</f>
        <v>-8494427</v>
      </c>
      <c r="F10" s="63">
        <v>177147147</v>
      </c>
      <c r="G10" s="64">
        <v>152187670</v>
      </c>
      <c r="H10" s="65">
        <f aca="true" t="shared" si="1" ref="H10:H33">($G10-$F10)</f>
        <v>-24959477</v>
      </c>
      <c r="I10" s="65">
        <v>164897530</v>
      </c>
      <c r="J10" s="30">
        <f aca="true" t="shared" si="2" ref="J10:J33">IF($C10=0,0,($E10/$C10)*100)</f>
        <v>-5.2972946902285445</v>
      </c>
      <c r="K10" s="31">
        <f aca="true" t="shared" si="3" ref="K10:K33">IF($F10=0,0,($H10/$F10)*100)</f>
        <v>-14.089686129689689</v>
      </c>
      <c r="L10" s="84">
        <v>328165306</v>
      </c>
      <c r="M10" s="85">
        <v>338499460</v>
      </c>
      <c r="N10" s="32">
        <f aca="true" t="shared" si="4" ref="N10:N33">IF($L10=0,0,($E10/$L10)*100)</f>
        <v>-2.588459792882554</v>
      </c>
      <c r="O10" s="31">
        <f aca="true" t="shared" si="5" ref="O10:O33">IF($M10=0,0,($H10/$M10)*100)</f>
        <v>-7.373564790915767</v>
      </c>
      <c r="P10" s="6"/>
      <c r="Q10" s="33"/>
    </row>
    <row r="11" spans="1:17" ht="16.5">
      <c r="A11" s="7"/>
      <c r="B11" s="34" t="s">
        <v>18</v>
      </c>
      <c r="C11" s="66">
        <f>SUM(C8:C10)</f>
        <v>339496242</v>
      </c>
      <c r="D11" s="67">
        <v>328165306</v>
      </c>
      <c r="E11" s="68">
        <f t="shared" si="0"/>
        <v>-11330936</v>
      </c>
      <c r="F11" s="66">
        <f>SUM(F8:F10)</f>
        <v>367661339</v>
      </c>
      <c r="G11" s="67">
        <v>338499460</v>
      </c>
      <c r="H11" s="68">
        <f t="shared" si="1"/>
        <v>-29161879</v>
      </c>
      <c r="I11" s="68">
        <v>364492705</v>
      </c>
      <c r="J11" s="35">
        <f t="shared" si="2"/>
        <v>-3.3375733213565297</v>
      </c>
      <c r="K11" s="36">
        <f t="shared" si="3"/>
        <v>-7.931723003380566</v>
      </c>
      <c r="L11" s="86">
        <v>328165306</v>
      </c>
      <c r="M11" s="87">
        <v>338499460</v>
      </c>
      <c r="N11" s="37">
        <f t="shared" si="4"/>
        <v>-3.4528135036919476</v>
      </c>
      <c r="O11" s="36">
        <f t="shared" si="5"/>
        <v>-8.615044467131499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120996274</v>
      </c>
      <c r="D13" s="64">
        <v>119705413</v>
      </c>
      <c r="E13" s="65">
        <f t="shared" si="0"/>
        <v>-1290861</v>
      </c>
      <c r="F13" s="63">
        <v>127353903</v>
      </c>
      <c r="G13" s="64">
        <v>125189643</v>
      </c>
      <c r="H13" s="65">
        <f t="shared" si="1"/>
        <v>-2164260</v>
      </c>
      <c r="I13" s="65">
        <v>132555374</v>
      </c>
      <c r="J13" s="30">
        <f t="shared" si="2"/>
        <v>-1.066860124965501</v>
      </c>
      <c r="K13" s="31">
        <f t="shared" si="3"/>
        <v>-1.6994061030073024</v>
      </c>
      <c r="L13" s="84">
        <v>347174732</v>
      </c>
      <c r="M13" s="85">
        <v>353888629</v>
      </c>
      <c r="N13" s="32">
        <f t="shared" si="4"/>
        <v>-0.37181882234447866</v>
      </c>
      <c r="O13" s="31">
        <f t="shared" si="5"/>
        <v>-0.611565284286091</v>
      </c>
      <c r="P13" s="6"/>
      <c r="Q13" s="33"/>
    </row>
    <row r="14" spans="1:17" ht="12.75">
      <c r="A14" s="3"/>
      <c r="B14" s="29" t="s">
        <v>21</v>
      </c>
      <c r="C14" s="63">
        <v>45866706</v>
      </c>
      <c r="D14" s="64">
        <v>54689437</v>
      </c>
      <c r="E14" s="65">
        <f t="shared" si="0"/>
        <v>8822731</v>
      </c>
      <c r="F14" s="63">
        <v>49390231</v>
      </c>
      <c r="G14" s="64">
        <v>55312402</v>
      </c>
      <c r="H14" s="65">
        <f t="shared" si="1"/>
        <v>5922171</v>
      </c>
      <c r="I14" s="65">
        <v>58720160</v>
      </c>
      <c r="J14" s="30">
        <f t="shared" si="2"/>
        <v>19.235588882271163</v>
      </c>
      <c r="K14" s="31">
        <f t="shared" si="3"/>
        <v>11.99057157679623</v>
      </c>
      <c r="L14" s="84">
        <v>347174732</v>
      </c>
      <c r="M14" s="85">
        <v>353888629</v>
      </c>
      <c r="N14" s="32">
        <f t="shared" si="4"/>
        <v>2.5412941054707865</v>
      </c>
      <c r="O14" s="31">
        <f t="shared" si="5"/>
        <v>1.6734561426103352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347174732</v>
      </c>
      <c r="M15" s="85">
        <v>353888629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81502000</v>
      </c>
      <c r="D16" s="64">
        <v>76700500</v>
      </c>
      <c r="E16" s="65">
        <f t="shared" si="0"/>
        <v>-4801500</v>
      </c>
      <c r="F16" s="63">
        <v>86083500</v>
      </c>
      <c r="G16" s="64">
        <v>81302530</v>
      </c>
      <c r="H16" s="65">
        <f t="shared" si="1"/>
        <v>-4780970</v>
      </c>
      <c r="I16" s="65">
        <v>87626532</v>
      </c>
      <c r="J16" s="30">
        <f t="shared" si="2"/>
        <v>-5.891266471988418</v>
      </c>
      <c r="K16" s="31">
        <f t="shared" si="3"/>
        <v>-5.553875016698903</v>
      </c>
      <c r="L16" s="84">
        <v>347174732</v>
      </c>
      <c r="M16" s="85">
        <v>353888629</v>
      </c>
      <c r="N16" s="32">
        <f t="shared" si="4"/>
        <v>-1.3830211583485863</v>
      </c>
      <c r="O16" s="31">
        <f t="shared" si="5"/>
        <v>-1.3509815258856481</v>
      </c>
      <c r="P16" s="6"/>
      <c r="Q16" s="33"/>
    </row>
    <row r="17" spans="1:17" ht="12.75">
      <c r="A17" s="3"/>
      <c r="B17" s="29" t="s">
        <v>23</v>
      </c>
      <c r="C17" s="63">
        <v>110338373</v>
      </c>
      <c r="D17" s="64">
        <v>96079382</v>
      </c>
      <c r="E17" s="65">
        <f t="shared" si="0"/>
        <v>-14258991</v>
      </c>
      <c r="F17" s="63">
        <v>121048804</v>
      </c>
      <c r="G17" s="64">
        <v>92084054</v>
      </c>
      <c r="H17" s="65">
        <f t="shared" si="1"/>
        <v>-28964750</v>
      </c>
      <c r="I17" s="65">
        <v>100542383</v>
      </c>
      <c r="J17" s="42">
        <f t="shared" si="2"/>
        <v>-12.922966518638079</v>
      </c>
      <c r="K17" s="31">
        <f t="shared" si="3"/>
        <v>-23.92815876148599</v>
      </c>
      <c r="L17" s="88">
        <v>347174732</v>
      </c>
      <c r="M17" s="85">
        <v>353888629</v>
      </c>
      <c r="N17" s="32">
        <f t="shared" si="4"/>
        <v>-4.1071511506200284</v>
      </c>
      <c r="O17" s="31">
        <f t="shared" si="5"/>
        <v>-8.18470773752948</v>
      </c>
      <c r="P17" s="6"/>
      <c r="Q17" s="33"/>
    </row>
    <row r="18" spans="1:17" ht="16.5">
      <c r="A18" s="3"/>
      <c r="B18" s="34" t="s">
        <v>24</v>
      </c>
      <c r="C18" s="66">
        <f>SUM(C13:C17)</f>
        <v>358703353</v>
      </c>
      <c r="D18" s="67">
        <v>347174732</v>
      </c>
      <c r="E18" s="68">
        <f t="shared" si="0"/>
        <v>-11528621</v>
      </c>
      <c r="F18" s="66">
        <f>SUM(F13:F17)</f>
        <v>383876438</v>
      </c>
      <c r="G18" s="67">
        <v>353888629</v>
      </c>
      <c r="H18" s="68">
        <f t="shared" si="1"/>
        <v>-29987809</v>
      </c>
      <c r="I18" s="68">
        <v>379444449</v>
      </c>
      <c r="J18" s="43">
        <f t="shared" si="2"/>
        <v>-3.2139707932978254</v>
      </c>
      <c r="K18" s="36">
        <f t="shared" si="3"/>
        <v>-7.811838923023455</v>
      </c>
      <c r="L18" s="89">
        <v>347174732</v>
      </c>
      <c r="M18" s="87">
        <v>353888629</v>
      </c>
      <c r="N18" s="37">
        <f t="shared" si="4"/>
        <v>-3.320697025842307</v>
      </c>
      <c r="O18" s="36">
        <f t="shared" si="5"/>
        <v>-8.473798405090886</v>
      </c>
      <c r="P18" s="6"/>
      <c r="Q18" s="38"/>
    </row>
    <row r="19" spans="1:17" ht="16.5">
      <c r="A19" s="44"/>
      <c r="B19" s="45" t="s">
        <v>25</v>
      </c>
      <c r="C19" s="72">
        <f>C11-C18</f>
        <v>-19207111</v>
      </c>
      <c r="D19" s="73">
        <v>-19009426</v>
      </c>
      <c r="E19" s="74">
        <f t="shared" si="0"/>
        <v>197685</v>
      </c>
      <c r="F19" s="75">
        <f>F11-F18</f>
        <v>-16215099</v>
      </c>
      <c r="G19" s="76">
        <v>-15389169</v>
      </c>
      <c r="H19" s="77">
        <f t="shared" si="1"/>
        <v>825930</v>
      </c>
      <c r="I19" s="77">
        <v>-14951744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35897000</v>
      </c>
      <c r="M22" s="85">
        <v>21999771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1892000</v>
      </c>
      <c r="E23" s="65">
        <f t="shared" si="0"/>
        <v>1892000</v>
      </c>
      <c r="F23" s="63">
        <v>0</v>
      </c>
      <c r="G23" s="64">
        <v>700000</v>
      </c>
      <c r="H23" s="65">
        <f t="shared" si="1"/>
        <v>700000</v>
      </c>
      <c r="I23" s="65">
        <v>350000</v>
      </c>
      <c r="J23" s="30">
        <f t="shared" si="2"/>
        <v>0</v>
      </c>
      <c r="K23" s="31">
        <f t="shared" si="3"/>
        <v>0</v>
      </c>
      <c r="L23" s="84">
        <v>35897000</v>
      </c>
      <c r="M23" s="85">
        <v>21999771</v>
      </c>
      <c r="N23" s="32">
        <f t="shared" si="4"/>
        <v>5.270635429144497</v>
      </c>
      <c r="O23" s="31">
        <f t="shared" si="5"/>
        <v>3.1818513019976438</v>
      </c>
      <c r="P23" s="6"/>
      <c r="Q23" s="33"/>
    </row>
    <row r="24" spans="1:17" ht="12.75">
      <c r="A24" s="7"/>
      <c r="B24" s="29" t="s">
        <v>29</v>
      </c>
      <c r="C24" s="63">
        <v>19687350</v>
      </c>
      <c r="D24" s="64">
        <v>34005000</v>
      </c>
      <c r="E24" s="65">
        <f t="shared" si="0"/>
        <v>14317650</v>
      </c>
      <c r="F24" s="63">
        <v>23528400</v>
      </c>
      <c r="G24" s="64">
        <v>21299771</v>
      </c>
      <c r="H24" s="65">
        <f t="shared" si="1"/>
        <v>-2228629</v>
      </c>
      <c r="I24" s="65">
        <v>21431366</v>
      </c>
      <c r="J24" s="30">
        <f t="shared" si="2"/>
        <v>72.7251255247659</v>
      </c>
      <c r="K24" s="31">
        <f t="shared" si="3"/>
        <v>-9.472080549463627</v>
      </c>
      <c r="L24" s="84">
        <v>35897000</v>
      </c>
      <c r="M24" s="85">
        <v>21999771</v>
      </c>
      <c r="N24" s="32">
        <f t="shared" si="4"/>
        <v>39.88536646516422</v>
      </c>
      <c r="O24" s="31">
        <f t="shared" si="5"/>
        <v>-10.130237264742439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35897000</v>
      </c>
      <c r="M25" s="85">
        <v>21999771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19687350</v>
      </c>
      <c r="D26" s="67">
        <v>35897000</v>
      </c>
      <c r="E26" s="68">
        <f t="shared" si="0"/>
        <v>16209650</v>
      </c>
      <c r="F26" s="66">
        <f>SUM(F22:F24)</f>
        <v>23528400</v>
      </c>
      <c r="G26" s="67">
        <v>21999771</v>
      </c>
      <c r="H26" s="68">
        <f t="shared" si="1"/>
        <v>-1528629</v>
      </c>
      <c r="I26" s="68">
        <v>21781366</v>
      </c>
      <c r="J26" s="43">
        <f t="shared" si="2"/>
        <v>82.3353574757395</v>
      </c>
      <c r="K26" s="36">
        <f t="shared" si="3"/>
        <v>-6.496952618962615</v>
      </c>
      <c r="L26" s="89">
        <v>35897000</v>
      </c>
      <c r="M26" s="87">
        <v>21999771</v>
      </c>
      <c r="N26" s="37">
        <f t="shared" si="4"/>
        <v>45.156001894308716</v>
      </c>
      <c r="O26" s="36">
        <f t="shared" si="5"/>
        <v>-6.948385962744793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3400329</v>
      </c>
      <c r="D28" s="64">
        <v>9256192</v>
      </c>
      <c r="E28" s="65">
        <f t="shared" si="0"/>
        <v>5855863</v>
      </c>
      <c r="F28" s="63">
        <v>5216090</v>
      </c>
      <c r="G28" s="64">
        <v>1157744</v>
      </c>
      <c r="H28" s="65">
        <f t="shared" si="1"/>
        <v>-4058346</v>
      </c>
      <c r="I28" s="65">
        <v>0</v>
      </c>
      <c r="J28" s="30">
        <f t="shared" si="2"/>
        <v>172.21460041072496</v>
      </c>
      <c r="K28" s="31">
        <f t="shared" si="3"/>
        <v>-77.80437070679379</v>
      </c>
      <c r="L28" s="84">
        <v>35897000</v>
      </c>
      <c r="M28" s="85">
        <v>21999771</v>
      </c>
      <c r="N28" s="32">
        <f t="shared" si="4"/>
        <v>16.312959300220072</v>
      </c>
      <c r="O28" s="31">
        <f t="shared" si="5"/>
        <v>-18.447219291509896</v>
      </c>
      <c r="P28" s="6"/>
      <c r="Q28" s="33"/>
    </row>
    <row r="29" spans="1:17" ht="12.75">
      <c r="A29" s="7"/>
      <c r="B29" s="29" t="s">
        <v>33</v>
      </c>
      <c r="C29" s="63">
        <v>5000000</v>
      </c>
      <c r="D29" s="64">
        <v>7320000</v>
      </c>
      <c r="E29" s="65">
        <f t="shared" si="0"/>
        <v>2320000</v>
      </c>
      <c r="F29" s="63">
        <v>5000000</v>
      </c>
      <c r="G29" s="64">
        <v>5000000</v>
      </c>
      <c r="H29" s="65">
        <f t="shared" si="1"/>
        <v>0</v>
      </c>
      <c r="I29" s="65">
        <v>5871000</v>
      </c>
      <c r="J29" s="30">
        <f t="shared" si="2"/>
        <v>46.400000000000006</v>
      </c>
      <c r="K29" s="31">
        <f t="shared" si="3"/>
        <v>0</v>
      </c>
      <c r="L29" s="84">
        <v>35897000</v>
      </c>
      <c r="M29" s="85">
        <v>21999771</v>
      </c>
      <c r="N29" s="32">
        <f t="shared" si="4"/>
        <v>6.462935621361117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35897000</v>
      </c>
      <c r="M30" s="85">
        <v>21999771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4787766</v>
      </c>
      <c r="D31" s="64">
        <v>1830764</v>
      </c>
      <c r="E31" s="65">
        <f t="shared" si="0"/>
        <v>-2957002</v>
      </c>
      <c r="F31" s="63">
        <v>5576216</v>
      </c>
      <c r="G31" s="64">
        <v>5101742</v>
      </c>
      <c r="H31" s="65">
        <f t="shared" si="1"/>
        <v>-474474</v>
      </c>
      <c r="I31" s="65">
        <v>7961230</v>
      </c>
      <c r="J31" s="30">
        <f t="shared" si="2"/>
        <v>-61.761623270644385</v>
      </c>
      <c r="K31" s="31">
        <f t="shared" si="3"/>
        <v>-8.50888846486578</v>
      </c>
      <c r="L31" s="84">
        <v>35897000</v>
      </c>
      <c r="M31" s="85">
        <v>21999771</v>
      </c>
      <c r="N31" s="32">
        <f t="shared" si="4"/>
        <v>-8.237462740618993</v>
      </c>
      <c r="O31" s="31">
        <f t="shared" si="5"/>
        <v>-2.1567224495200428</v>
      </c>
      <c r="P31" s="6"/>
      <c r="Q31" s="33"/>
    </row>
    <row r="32" spans="1:17" ht="12.75">
      <c r="A32" s="7"/>
      <c r="B32" s="29" t="s">
        <v>36</v>
      </c>
      <c r="C32" s="63">
        <v>6499255</v>
      </c>
      <c r="D32" s="64">
        <v>17490044</v>
      </c>
      <c r="E32" s="65">
        <f t="shared" si="0"/>
        <v>10990789</v>
      </c>
      <c r="F32" s="63">
        <v>7736094</v>
      </c>
      <c r="G32" s="64">
        <v>10740285</v>
      </c>
      <c r="H32" s="65">
        <f t="shared" si="1"/>
        <v>3004191</v>
      </c>
      <c r="I32" s="65">
        <v>7949136</v>
      </c>
      <c r="J32" s="30">
        <f t="shared" si="2"/>
        <v>169.10844396780863</v>
      </c>
      <c r="K32" s="31">
        <f t="shared" si="3"/>
        <v>38.833434547201726</v>
      </c>
      <c r="L32" s="84">
        <v>35897000</v>
      </c>
      <c r="M32" s="85">
        <v>21999771</v>
      </c>
      <c r="N32" s="32">
        <f t="shared" si="4"/>
        <v>30.61756971334652</v>
      </c>
      <c r="O32" s="31">
        <f t="shared" si="5"/>
        <v>13.655555778285148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19687350</v>
      </c>
      <c r="D33" s="82">
        <v>35897000</v>
      </c>
      <c r="E33" s="83">
        <f t="shared" si="0"/>
        <v>16209650</v>
      </c>
      <c r="F33" s="81">
        <f>SUM(F28:F32)</f>
        <v>23528400</v>
      </c>
      <c r="G33" s="82">
        <v>21999771</v>
      </c>
      <c r="H33" s="83">
        <f t="shared" si="1"/>
        <v>-1528629</v>
      </c>
      <c r="I33" s="83">
        <v>21781366</v>
      </c>
      <c r="J33" s="58">
        <f t="shared" si="2"/>
        <v>82.3353574757395</v>
      </c>
      <c r="K33" s="59">
        <f t="shared" si="3"/>
        <v>-6.496952618962615</v>
      </c>
      <c r="L33" s="96">
        <v>35897000</v>
      </c>
      <c r="M33" s="97">
        <v>21999771</v>
      </c>
      <c r="N33" s="60">
        <f t="shared" si="4"/>
        <v>45.156001894308716</v>
      </c>
      <c r="O33" s="59">
        <f t="shared" si="5"/>
        <v>-6.948385962744793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101014853</v>
      </c>
      <c r="M8" s="85">
        <v>102666055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101014853</v>
      </c>
      <c r="M9" s="85">
        <v>102666055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104305196</v>
      </c>
      <c r="D10" s="64">
        <v>101014853</v>
      </c>
      <c r="E10" s="65">
        <f aca="true" t="shared" si="0" ref="E10:E33">($D10-$C10)</f>
        <v>-3290343</v>
      </c>
      <c r="F10" s="63">
        <v>106093546</v>
      </c>
      <c r="G10" s="64">
        <v>102666055</v>
      </c>
      <c r="H10" s="65">
        <f aca="true" t="shared" si="1" ref="H10:H33">($G10-$F10)</f>
        <v>-3427491</v>
      </c>
      <c r="I10" s="65">
        <v>106681450</v>
      </c>
      <c r="J10" s="30">
        <f aca="true" t="shared" si="2" ref="J10:J33">IF($C10=0,0,($E10/$C10)*100)</f>
        <v>-3.1545341231131</v>
      </c>
      <c r="K10" s="31">
        <f aca="true" t="shared" si="3" ref="K10:K33">IF($F10=0,0,($H10/$F10)*100)</f>
        <v>-3.230631013124964</v>
      </c>
      <c r="L10" s="84">
        <v>101014853</v>
      </c>
      <c r="M10" s="85">
        <v>102666055</v>
      </c>
      <c r="N10" s="32">
        <f aca="true" t="shared" si="4" ref="N10:N33">IF($L10=0,0,($E10/$L10)*100)</f>
        <v>-3.2572863319417</v>
      </c>
      <c r="O10" s="31">
        <f aca="true" t="shared" si="5" ref="O10:O33">IF($M10=0,0,($H10/$M10)*100)</f>
        <v>-3.338485149741071</v>
      </c>
      <c r="P10" s="6"/>
      <c r="Q10" s="33"/>
    </row>
    <row r="11" spans="1:17" ht="16.5">
      <c r="A11" s="7"/>
      <c r="B11" s="34" t="s">
        <v>18</v>
      </c>
      <c r="C11" s="66">
        <f>SUM(C8:C10)</f>
        <v>104305196</v>
      </c>
      <c r="D11" s="67">
        <v>101014853</v>
      </c>
      <c r="E11" s="68">
        <f t="shared" si="0"/>
        <v>-3290343</v>
      </c>
      <c r="F11" s="66">
        <f>SUM(F8:F10)</f>
        <v>106093546</v>
      </c>
      <c r="G11" s="67">
        <v>102666055</v>
      </c>
      <c r="H11" s="68">
        <f t="shared" si="1"/>
        <v>-3427491</v>
      </c>
      <c r="I11" s="68">
        <v>106681450</v>
      </c>
      <c r="J11" s="35">
        <f t="shared" si="2"/>
        <v>-3.1545341231131</v>
      </c>
      <c r="K11" s="36">
        <f t="shared" si="3"/>
        <v>-3.230631013124964</v>
      </c>
      <c r="L11" s="86">
        <v>101014853</v>
      </c>
      <c r="M11" s="87">
        <v>102666055</v>
      </c>
      <c r="N11" s="37">
        <f t="shared" si="4"/>
        <v>-3.2572863319417</v>
      </c>
      <c r="O11" s="36">
        <f t="shared" si="5"/>
        <v>-3.338485149741071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52128995</v>
      </c>
      <c r="D13" s="64">
        <v>55183411</v>
      </c>
      <c r="E13" s="65">
        <f t="shared" si="0"/>
        <v>3054416</v>
      </c>
      <c r="F13" s="63">
        <v>53363349</v>
      </c>
      <c r="G13" s="64">
        <v>56794460</v>
      </c>
      <c r="H13" s="65">
        <f t="shared" si="1"/>
        <v>3431111</v>
      </c>
      <c r="I13" s="65">
        <v>61142785</v>
      </c>
      <c r="J13" s="30">
        <f t="shared" si="2"/>
        <v>5.859341811596406</v>
      </c>
      <c r="K13" s="31">
        <f t="shared" si="3"/>
        <v>6.429714521852817</v>
      </c>
      <c r="L13" s="84">
        <v>100697342</v>
      </c>
      <c r="M13" s="85">
        <v>103944658</v>
      </c>
      <c r="N13" s="32">
        <f t="shared" si="4"/>
        <v>3.0332637777072606</v>
      </c>
      <c r="O13" s="31">
        <f t="shared" si="5"/>
        <v>3.3009017163729566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100697342</v>
      </c>
      <c r="M14" s="85">
        <v>103944658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100697342</v>
      </c>
      <c r="M15" s="85">
        <v>103944658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100697342</v>
      </c>
      <c r="M16" s="85">
        <v>103944658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49468793</v>
      </c>
      <c r="D17" s="64">
        <v>45513931</v>
      </c>
      <c r="E17" s="65">
        <f t="shared" si="0"/>
        <v>-3954862</v>
      </c>
      <c r="F17" s="63">
        <v>49830432</v>
      </c>
      <c r="G17" s="64">
        <v>47150198</v>
      </c>
      <c r="H17" s="65">
        <f t="shared" si="1"/>
        <v>-2680234</v>
      </c>
      <c r="I17" s="65">
        <v>48349632</v>
      </c>
      <c r="J17" s="42">
        <f t="shared" si="2"/>
        <v>-7.994660391249085</v>
      </c>
      <c r="K17" s="31">
        <f t="shared" si="3"/>
        <v>-5.378709139025727</v>
      </c>
      <c r="L17" s="88">
        <v>100697342</v>
      </c>
      <c r="M17" s="85">
        <v>103944658</v>
      </c>
      <c r="N17" s="32">
        <f t="shared" si="4"/>
        <v>-3.9274740737446674</v>
      </c>
      <c r="O17" s="31">
        <f t="shared" si="5"/>
        <v>-2.57852019677625</v>
      </c>
      <c r="P17" s="6"/>
      <c r="Q17" s="33"/>
    </row>
    <row r="18" spans="1:17" ht="16.5">
      <c r="A18" s="3"/>
      <c r="B18" s="34" t="s">
        <v>24</v>
      </c>
      <c r="C18" s="66">
        <f>SUM(C13:C17)</f>
        <v>101597788</v>
      </c>
      <c r="D18" s="67">
        <v>100697342</v>
      </c>
      <c r="E18" s="68">
        <f t="shared" si="0"/>
        <v>-900446</v>
      </c>
      <c r="F18" s="66">
        <f>SUM(F13:F17)</f>
        <v>103193781</v>
      </c>
      <c r="G18" s="67">
        <v>103944658</v>
      </c>
      <c r="H18" s="68">
        <f t="shared" si="1"/>
        <v>750877</v>
      </c>
      <c r="I18" s="68">
        <v>109492417</v>
      </c>
      <c r="J18" s="43">
        <f t="shared" si="2"/>
        <v>-0.8862850439224129</v>
      </c>
      <c r="K18" s="36">
        <f t="shared" si="3"/>
        <v>0.7276378408888807</v>
      </c>
      <c r="L18" s="89">
        <v>100697342</v>
      </c>
      <c r="M18" s="87">
        <v>103944658</v>
      </c>
      <c r="N18" s="37">
        <f t="shared" si="4"/>
        <v>-0.8942102960374069</v>
      </c>
      <c r="O18" s="36">
        <f t="shared" si="5"/>
        <v>0.7223815195967069</v>
      </c>
      <c r="P18" s="6"/>
      <c r="Q18" s="38"/>
    </row>
    <row r="19" spans="1:17" ht="16.5">
      <c r="A19" s="44"/>
      <c r="B19" s="45" t="s">
        <v>25</v>
      </c>
      <c r="C19" s="72">
        <f>C11-C18</f>
        <v>2707408</v>
      </c>
      <c r="D19" s="73">
        <v>317511</v>
      </c>
      <c r="E19" s="74">
        <f t="shared" si="0"/>
        <v>-2389897</v>
      </c>
      <c r="F19" s="75">
        <f>F11-F18</f>
        <v>2899765</v>
      </c>
      <c r="G19" s="76">
        <v>-1278603</v>
      </c>
      <c r="H19" s="77">
        <f t="shared" si="1"/>
        <v>-4178368</v>
      </c>
      <c r="I19" s="77">
        <v>-2810967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428100</v>
      </c>
      <c r="M22" s="85">
        <v>260000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130000</v>
      </c>
      <c r="D23" s="64">
        <v>428100</v>
      </c>
      <c r="E23" s="65">
        <f t="shared" si="0"/>
        <v>298100</v>
      </c>
      <c r="F23" s="63">
        <v>1125001</v>
      </c>
      <c r="G23" s="64">
        <v>260000</v>
      </c>
      <c r="H23" s="65">
        <f t="shared" si="1"/>
        <v>-865001</v>
      </c>
      <c r="I23" s="65">
        <v>260000</v>
      </c>
      <c r="J23" s="30">
        <f t="shared" si="2"/>
        <v>229.3076923076923</v>
      </c>
      <c r="K23" s="31">
        <f t="shared" si="3"/>
        <v>-76.88890943208051</v>
      </c>
      <c r="L23" s="84">
        <v>428100</v>
      </c>
      <c r="M23" s="85">
        <v>260000</v>
      </c>
      <c r="N23" s="32">
        <f t="shared" si="4"/>
        <v>69.63326325624854</v>
      </c>
      <c r="O23" s="31">
        <f t="shared" si="5"/>
        <v>-332.6926923076923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428100</v>
      </c>
      <c r="M24" s="85">
        <v>260000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428100</v>
      </c>
      <c r="M25" s="85">
        <v>260000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130000</v>
      </c>
      <c r="D26" s="67">
        <v>428100</v>
      </c>
      <c r="E26" s="68">
        <f t="shared" si="0"/>
        <v>298100</v>
      </c>
      <c r="F26" s="66">
        <f>SUM(F22:F24)</f>
        <v>1125001</v>
      </c>
      <c r="G26" s="67">
        <v>260000</v>
      </c>
      <c r="H26" s="68">
        <f t="shared" si="1"/>
        <v>-865001</v>
      </c>
      <c r="I26" s="68">
        <v>260000</v>
      </c>
      <c r="J26" s="43">
        <f t="shared" si="2"/>
        <v>229.3076923076923</v>
      </c>
      <c r="K26" s="36">
        <f t="shared" si="3"/>
        <v>-76.88890943208051</v>
      </c>
      <c r="L26" s="89">
        <v>428100</v>
      </c>
      <c r="M26" s="87">
        <v>260000</v>
      </c>
      <c r="N26" s="37">
        <f t="shared" si="4"/>
        <v>69.63326325624854</v>
      </c>
      <c r="O26" s="36">
        <f t="shared" si="5"/>
        <v>-332.6926923076923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428100</v>
      </c>
      <c r="M28" s="85">
        <v>260000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428100</v>
      </c>
      <c r="M29" s="85">
        <v>260000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428100</v>
      </c>
      <c r="M30" s="85">
        <v>260000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428100</v>
      </c>
      <c r="M31" s="85">
        <v>260000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130000</v>
      </c>
      <c r="D32" s="64">
        <v>428100</v>
      </c>
      <c r="E32" s="65">
        <f t="shared" si="0"/>
        <v>298100</v>
      </c>
      <c r="F32" s="63">
        <v>1125001</v>
      </c>
      <c r="G32" s="64">
        <v>260000</v>
      </c>
      <c r="H32" s="65">
        <f t="shared" si="1"/>
        <v>-865001</v>
      </c>
      <c r="I32" s="65">
        <v>260000</v>
      </c>
      <c r="J32" s="30">
        <f t="shared" si="2"/>
        <v>229.3076923076923</v>
      </c>
      <c r="K32" s="31">
        <f t="shared" si="3"/>
        <v>-76.88890943208051</v>
      </c>
      <c r="L32" s="84">
        <v>428100</v>
      </c>
      <c r="M32" s="85">
        <v>260000</v>
      </c>
      <c r="N32" s="32">
        <f t="shared" si="4"/>
        <v>69.63326325624854</v>
      </c>
      <c r="O32" s="31">
        <f t="shared" si="5"/>
        <v>-332.6926923076923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130000</v>
      </c>
      <c r="D33" s="82">
        <v>428100</v>
      </c>
      <c r="E33" s="83">
        <f t="shared" si="0"/>
        <v>298100</v>
      </c>
      <c r="F33" s="81">
        <f>SUM(F28:F32)</f>
        <v>1125001</v>
      </c>
      <c r="G33" s="82">
        <v>260000</v>
      </c>
      <c r="H33" s="83">
        <f t="shared" si="1"/>
        <v>-865001</v>
      </c>
      <c r="I33" s="83">
        <v>260000</v>
      </c>
      <c r="J33" s="58">
        <f t="shared" si="2"/>
        <v>229.3076923076923</v>
      </c>
      <c r="K33" s="59">
        <f t="shared" si="3"/>
        <v>-76.88890943208051</v>
      </c>
      <c r="L33" s="96">
        <v>428100</v>
      </c>
      <c r="M33" s="97">
        <v>260000</v>
      </c>
      <c r="N33" s="60">
        <f t="shared" si="4"/>
        <v>69.63326325624854</v>
      </c>
      <c r="O33" s="59">
        <f t="shared" si="5"/>
        <v>-332.6926923076923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49441692</v>
      </c>
      <c r="D8" s="64">
        <v>48770607</v>
      </c>
      <c r="E8" s="65">
        <f>($D8-$C8)</f>
        <v>-671085</v>
      </c>
      <c r="F8" s="63">
        <v>52111543</v>
      </c>
      <c r="G8" s="64">
        <v>51357638</v>
      </c>
      <c r="H8" s="65">
        <f>($G8-$F8)</f>
        <v>-753905</v>
      </c>
      <c r="I8" s="65">
        <v>54439100</v>
      </c>
      <c r="J8" s="30">
        <f>IF($C8=0,0,($E8/$C8)*100)</f>
        <v>-1.3573261206351919</v>
      </c>
      <c r="K8" s="31">
        <f>IF($F8=0,0,($H8/$F8)*100)</f>
        <v>-1.446714022649454</v>
      </c>
      <c r="L8" s="84">
        <v>331415856</v>
      </c>
      <c r="M8" s="85">
        <v>349032682</v>
      </c>
      <c r="N8" s="32">
        <f>IF($L8=0,0,($E8/$L8)*100)</f>
        <v>-0.2024903117489949</v>
      </c>
      <c r="O8" s="31">
        <f>IF($M8=0,0,($H8/$M8)*100)</f>
        <v>-0.21599839753688163</v>
      </c>
      <c r="P8" s="6"/>
      <c r="Q8" s="33"/>
    </row>
    <row r="9" spans="1:17" ht="12.75">
      <c r="A9" s="3"/>
      <c r="B9" s="29" t="s">
        <v>16</v>
      </c>
      <c r="C9" s="63">
        <v>158988352</v>
      </c>
      <c r="D9" s="64">
        <v>159184970</v>
      </c>
      <c r="E9" s="65">
        <f>($D9-$C9)</f>
        <v>196618</v>
      </c>
      <c r="F9" s="63">
        <v>167580945</v>
      </c>
      <c r="G9" s="64">
        <v>168349627</v>
      </c>
      <c r="H9" s="65">
        <f>($G9-$F9)</f>
        <v>768682</v>
      </c>
      <c r="I9" s="65">
        <v>178319867</v>
      </c>
      <c r="J9" s="30">
        <f>IF($C9=0,0,($E9/$C9)*100)</f>
        <v>0.12366817916321317</v>
      </c>
      <c r="K9" s="31">
        <f>IF($F9=0,0,($H9/$F9)*100)</f>
        <v>0.45869296178035035</v>
      </c>
      <c r="L9" s="84">
        <v>331415856</v>
      </c>
      <c r="M9" s="85">
        <v>349032682</v>
      </c>
      <c r="N9" s="32">
        <f>IF($L9=0,0,($E9/$L9)*100)</f>
        <v>0.05932667265020657</v>
      </c>
      <c r="O9" s="31">
        <f>IF($M9=0,0,($H9/$M9)*100)</f>
        <v>0.22023209849443268</v>
      </c>
      <c r="P9" s="6"/>
      <c r="Q9" s="33"/>
    </row>
    <row r="10" spans="1:17" ht="12.75">
      <c r="A10" s="3"/>
      <c r="B10" s="29" t="s">
        <v>17</v>
      </c>
      <c r="C10" s="63">
        <v>102961469</v>
      </c>
      <c r="D10" s="64">
        <v>123460279</v>
      </c>
      <c r="E10" s="65">
        <f aca="true" t="shared" si="0" ref="E10:E33">($D10-$C10)</f>
        <v>20498810</v>
      </c>
      <c r="F10" s="63">
        <v>107962256</v>
      </c>
      <c r="G10" s="64">
        <v>129325417</v>
      </c>
      <c r="H10" s="65">
        <f aca="true" t="shared" si="1" ref="H10:H33">($G10-$F10)</f>
        <v>21363161</v>
      </c>
      <c r="I10" s="65">
        <v>136424354</v>
      </c>
      <c r="J10" s="30">
        <f aca="true" t="shared" si="2" ref="J10:J33">IF($C10=0,0,($E10/$C10)*100)</f>
        <v>19.90920506388657</v>
      </c>
      <c r="K10" s="31">
        <f aca="true" t="shared" si="3" ref="K10:K33">IF($F10=0,0,($H10/$F10)*100)</f>
        <v>19.787620036394944</v>
      </c>
      <c r="L10" s="84">
        <v>331415856</v>
      </c>
      <c r="M10" s="85">
        <v>349032682</v>
      </c>
      <c r="N10" s="32">
        <f aca="true" t="shared" si="4" ref="N10:N33">IF($L10=0,0,($E10/$L10)*100)</f>
        <v>6.1852230751446005</v>
      </c>
      <c r="O10" s="31">
        <f aca="true" t="shared" si="5" ref="O10:O33">IF($M10=0,0,($H10/$M10)*100)</f>
        <v>6.120676401300437</v>
      </c>
      <c r="P10" s="6"/>
      <c r="Q10" s="33"/>
    </row>
    <row r="11" spans="1:17" ht="16.5">
      <c r="A11" s="7"/>
      <c r="B11" s="34" t="s">
        <v>18</v>
      </c>
      <c r="C11" s="66">
        <f>SUM(C8:C10)</f>
        <v>311391513</v>
      </c>
      <c r="D11" s="67">
        <v>331415856</v>
      </c>
      <c r="E11" s="68">
        <f t="shared" si="0"/>
        <v>20024343</v>
      </c>
      <c r="F11" s="66">
        <f>SUM(F8:F10)</f>
        <v>327654744</v>
      </c>
      <c r="G11" s="67">
        <v>349032682</v>
      </c>
      <c r="H11" s="68">
        <f t="shared" si="1"/>
        <v>21377938</v>
      </c>
      <c r="I11" s="68">
        <v>369183321</v>
      </c>
      <c r="J11" s="35">
        <f t="shared" si="2"/>
        <v>6.430600117222848</v>
      </c>
      <c r="K11" s="36">
        <f t="shared" si="3"/>
        <v>6.524531810227659</v>
      </c>
      <c r="L11" s="86">
        <v>331415856</v>
      </c>
      <c r="M11" s="87">
        <v>349032682</v>
      </c>
      <c r="N11" s="37">
        <f t="shared" si="4"/>
        <v>6.042059436045812</v>
      </c>
      <c r="O11" s="36">
        <f t="shared" si="5"/>
        <v>6.124910102257989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124485350</v>
      </c>
      <c r="D13" s="64">
        <v>123557424</v>
      </c>
      <c r="E13" s="65">
        <f t="shared" si="0"/>
        <v>-927926</v>
      </c>
      <c r="F13" s="63">
        <v>130625406</v>
      </c>
      <c r="G13" s="64">
        <v>130895755</v>
      </c>
      <c r="H13" s="65">
        <f t="shared" si="1"/>
        <v>270349</v>
      </c>
      <c r="I13" s="65">
        <v>138779085</v>
      </c>
      <c r="J13" s="30">
        <f t="shared" si="2"/>
        <v>-0.7454098012336392</v>
      </c>
      <c r="K13" s="31">
        <f t="shared" si="3"/>
        <v>0.2069650983515412</v>
      </c>
      <c r="L13" s="84">
        <v>357618265</v>
      </c>
      <c r="M13" s="85">
        <v>378498776</v>
      </c>
      <c r="N13" s="32">
        <f t="shared" si="4"/>
        <v>-0.259473883415882</v>
      </c>
      <c r="O13" s="31">
        <f t="shared" si="5"/>
        <v>0.0714266510600288</v>
      </c>
      <c r="P13" s="6"/>
      <c r="Q13" s="33"/>
    </row>
    <row r="14" spans="1:17" ht="12.75">
      <c r="A14" s="3"/>
      <c r="B14" s="29" t="s">
        <v>21</v>
      </c>
      <c r="C14" s="63">
        <v>36484750</v>
      </c>
      <c r="D14" s="64">
        <v>48643000</v>
      </c>
      <c r="E14" s="65">
        <f t="shared" si="0"/>
        <v>12158250</v>
      </c>
      <c r="F14" s="63">
        <v>37732750</v>
      </c>
      <c r="G14" s="64">
        <v>52317000</v>
      </c>
      <c r="H14" s="65">
        <f t="shared" si="1"/>
        <v>14584250</v>
      </c>
      <c r="I14" s="65">
        <v>54139000</v>
      </c>
      <c r="J14" s="30">
        <f t="shared" si="2"/>
        <v>33.32419709604697</v>
      </c>
      <c r="K14" s="31">
        <f t="shared" si="3"/>
        <v>38.65143674924303</v>
      </c>
      <c r="L14" s="84">
        <v>357618265</v>
      </c>
      <c r="M14" s="85">
        <v>378498776</v>
      </c>
      <c r="N14" s="32">
        <f t="shared" si="4"/>
        <v>3.39978440418864</v>
      </c>
      <c r="O14" s="31">
        <f t="shared" si="5"/>
        <v>3.8531828700022004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357618265</v>
      </c>
      <c r="M15" s="85">
        <v>378498776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86939905</v>
      </c>
      <c r="D16" s="64">
        <v>90160340</v>
      </c>
      <c r="E16" s="65">
        <f t="shared" si="0"/>
        <v>3220435</v>
      </c>
      <c r="F16" s="63">
        <v>91634661</v>
      </c>
      <c r="G16" s="64">
        <v>94850361</v>
      </c>
      <c r="H16" s="65">
        <f t="shared" si="1"/>
        <v>3215700</v>
      </c>
      <c r="I16" s="65">
        <v>103252129</v>
      </c>
      <c r="J16" s="30">
        <f t="shared" si="2"/>
        <v>3.704208096385658</v>
      </c>
      <c r="K16" s="31">
        <f t="shared" si="3"/>
        <v>3.509261631905857</v>
      </c>
      <c r="L16" s="84">
        <v>357618265</v>
      </c>
      <c r="M16" s="85">
        <v>378498776</v>
      </c>
      <c r="N16" s="32">
        <f t="shared" si="4"/>
        <v>0.9005230759116847</v>
      </c>
      <c r="O16" s="31">
        <f t="shared" si="5"/>
        <v>0.8495932362011125</v>
      </c>
      <c r="P16" s="6"/>
      <c r="Q16" s="33"/>
    </row>
    <row r="17" spans="1:17" ht="12.75">
      <c r="A17" s="3"/>
      <c r="B17" s="29" t="s">
        <v>23</v>
      </c>
      <c r="C17" s="63">
        <v>91889487</v>
      </c>
      <c r="D17" s="64">
        <v>95257501</v>
      </c>
      <c r="E17" s="65">
        <f t="shared" si="0"/>
        <v>3368014</v>
      </c>
      <c r="F17" s="63">
        <v>95715794</v>
      </c>
      <c r="G17" s="64">
        <v>100435660</v>
      </c>
      <c r="H17" s="65">
        <f t="shared" si="1"/>
        <v>4719866</v>
      </c>
      <c r="I17" s="65">
        <v>98378926</v>
      </c>
      <c r="J17" s="42">
        <f t="shared" si="2"/>
        <v>3.6652876296936996</v>
      </c>
      <c r="K17" s="31">
        <f t="shared" si="3"/>
        <v>4.931125577874849</v>
      </c>
      <c r="L17" s="88">
        <v>357618265</v>
      </c>
      <c r="M17" s="85">
        <v>378498776</v>
      </c>
      <c r="N17" s="32">
        <f t="shared" si="4"/>
        <v>0.9417902634251636</v>
      </c>
      <c r="O17" s="31">
        <f t="shared" si="5"/>
        <v>1.246996370735952</v>
      </c>
      <c r="P17" s="6"/>
      <c r="Q17" s="33"/>
    </row>
    <row r="18" spans="1:17" ht="16.5">
      <c r="A18" s="3"/>
      <c r="B18" s="34" t="s">
        <v>24</v>
      </c>
      <c r="C18" s="66">
        <f>SUM(C13:C17)</f>
        <v>339799492</v>
      </c>
      <c r="D18" s="67">
        <v>357618265</v>
      </c>
      <c r="E18" s="68">
        <f t="shared" si="0"/>
        <v>17818773</v>
      </c>
      <c r="F18" s="66">
        <f>SUM(F13:F17)</f>
        <v>355708611</v>
      </c>
      <c r="G18" s="67">
        <v>378498776</v>
      </c>
      <c r="H18" s="68">
        <f t="shared" si="1"/>
        <v>22790165</v>
      </c>
      <c r="I18" s="68">
        <v>394549140</v>
      </c>
      <c r="J18" s="43">
        <f t="shared" si="2"/>
        <v>5.243908075059747</v>
      </c>
      <c r="K18" s="36">
        <f t="shared" si="3"/>
        <v>6.406975905342927</v>
      </c>
      <c r="L18" s="89">
        <v>357618265</v>
      </c>
      <c r="M18" s="87">
        <v>378498776</v>
      </c>
      <c r="N18" s="37">
        <f t="shared" si="4"/>
        <v>4.982623860109606</v>
      </c>
      <c r="O18" s="36">
        <f t="shared" si="5"/>
        <v>6.021199127999294</v>
      </c>
      <c r="P18" s="6"/>
      <c r="Q18" s="38"/>
    </row>
    <row r="19" spans="1:17" ht="16.5">
      <c r="A19" s="44"/>
      <c r="B19" s="45" t="s">
        <v>25</v>
      </c>
      <c r="C19" s="72">
        <f>C11-C18</f>
        <v>-28407979</v>
      </c>
      <c r="D19" s="73">
        <v>-26202409</v>
      </c>
      <c r="E19" s="74">
        <f t="shared" si="0"/>
        <v>2205570</v>
      </c>
      <c r="F19" s="75">
        <f>F11-F18</f>
        <v>-28053867</v>
      </c>
      <c r="G19" s="76">
        <v>-29466094</v>
      </c>
      <c r="H19" s="77">
        <f t="shared" si="1"/>
        <v>-1412227</v>
      </c>
      <c r="I19" s="77">
        <v>-25365819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1500000</v>
      </c>
      <c r="E22" s="65">
        <f t="shared" si="0"/>
        <v>1500000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66218876</v>
      </c>
      <c r="M22" s="85">
        <v>60837870</v>
      </c>
      <c r="N22" s="32">
        <f t="shared" si="4"/>
        <v>2.2652151329176897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5948876</v>
      </c>
      <c r="E23" s="65">
        <f t="shared" si="0"/>
        <v>5948876</v>
      </c>
      <c r="F23" s="63">
        <v>0</v>
      </c>
      <c r="G23" s="64">
        <v>5553875</v>
      </c>
      <c r="H23" s="65">
        <f t="shared" si="1"/>
        <v>5553875</v>
      </c>
      <c r="I23" s="65">
        <v>3970000</v>
      </c>
      <c r="J23" s="30">
        <f t="shared" si="2"/>
        <v>0</v>
      </c>
      <c r="K23" s="31">
        <f t="shared" si="3"/>
        <v>0</v>
      </c>
      <c r="L23" s="84">
        <v>66218876</v>
      </c>
      <c r="M23" s="85">
        <v>60837870</v>
      </c>
      <c r="N23" s="32">
        <f t="shared" si="4"/>
        <v>8.983655959367235</v>
      </c>
      <c r="O23" s="31">
        <f t="shared" si="5"/>
        <v>9.128976737680002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58770000</v>
      </c>
      <c r="E24" s="65">
        <f t="shared" si="0"/>
        <v>58770000</v>
      </c>
      <c r="F24" s="63">
        <v>0</v>
      </c>
      <c r="G24" s="64">
        <v>55283995</v>
      </c>
      <c r="H24" s="65">
        <f t="shared" si="1"/>
        <v>55283995</v>
      </c>
      <c r="I24" s="65">
        <v>56837303</v>
      </c>
      <c r="J24" s="30">
        <f t="shared" si="2"/>
        <v>0</v>
      </c>
      <c r="K24" s="31">
        <f t="shared" si="3"/>
        <v>0</v>
      </c>
      <c r="L24" s="84">
        <v>66218876</v>
      </c>
      <c r="M24" s="85">
        <v>60837870</v>
      </c>
      <c r="N24" s="32">
        <f t="shared" si="4"/>
        <v>88.75112890771507</v>
      </c>
      <c r="O24" s="31">
        <f t="shared" si="5"/>
        <v>90.87102326232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66218876</v>
      </c>
      <c r="M25" s="85">
        <v>60837870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66218876</v>
      </c>
      <c r="E26" s="68">
        <f t="shared" si="0"/>
        <v>66218876</v>
      </c>
      <c r="F26" s="66">
        <f>SUM(F22:F24)</f>
        <v>0</v>
      </c>
      <c r="G26" s="67">
        <v>60837870</v>
      </c>
      <c r="H26" s="68">
        <f t="shared" si="1"/>
        <v>60837870</v>
      </c>
      <c r="I26" s="68">
        <v>60807303</v>
      </c>
      <c r="J26" s="43">
        <f t="shared" si="2"/>
        <v>0</v>
      </c>
      <c r="K26" s="36">
        <f t="shared" si="3"/>
        <v>0</v>
      </c>
      <c r="L26" s="89">
        <v>66218876</v>
      </c>
      <c r="M26" s="87">
        <v>60837870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26336957</v>
      </c>
      <c r="D28" s="64">
        <v>26516956</v>
      </c>
      <c r="E28" s="65">
        <f t="shared" si="0"/>
        <v>179999</v>
      </c>
      <c r="F28" s="63">
        <v>26086957</v>
      </c>
      <c r="G28" s="64">
        <v>29068377</v>
      </c>
      <c r="H28" s="65">
        <f t="shared" si="1"/>
        <v>2981420</v>
      </c>
      <c r="I28" s="65">
        <v>6792632</v>
      </c>
      <c r="J28" s="30">
        <f t="shared" si="2"/>
        <v>0.6834464589056359</v>
      </c>
      <c r="K28" s="31">
        <f t="shared" si="3"/>
        <v>11.428776457139097</v>
      </c>
      <c r="L28" s="84">
        <v>66218876</v>
      </c>
      <c r="M28" s="85">
        <v>60837870</v>
      </c>
      <c r="N28" s="32">
        <f t="shared" si="4"/>
        <v>0.27182430580670075</v>
      </c>
      <c r="O28" s="31">
        <f t="shared" si="5"/>
        <v>4.900598919718919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20456087</v>
      </c>
      <c r="E29" s="65">
        <f t="shared" si="0"/>
        <v>20456087</v>
      </c>
      <c r="F29" s="63">
        <v>0</v>
      </c>
      <c r="G29" s="64">
        <v>13083478</v>
      </c>
      <c r="H29" s="65">
        <f t="shared" si="1"/>
        <v>13083478</v>
      </c>
      <c r="I29" s="65">
        <v>8735652</v>
      </c>
      <c r="J29" s="30">
        <f t="shared" si="2"/>
        <v>0</v>
      </c>
      <c r="K29" s="31">
        <f t="shared" si="3"/>
        <v>0</v>
      </c>
      <c r="L29" s="84">
        <v>66218876</v>
      </c>
      <c r="M29" s="85">
        <v>60837870</v>
      </c>
      <c r="N29" s="32">
        <f t="shared" si="4"/>
        <v>30.891625221787212</v>
      </c>
      <c r="O29" s="31">
        <f t="shared" si="5"/>
        <v>21.505483344502363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66218876</v>
      </c>
      <c r="M30" s="85">
        <v>60837870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1454735</v>
      </c>
      <c r="E31" s="65">
        <f t="shared" si="0"/>
        <v>1454735</v>
      </c>
      <c r="F31" s="63">
        <v>0</v>
      </c>
      <c r="G31" s="64">
        <v>2860021</v>
      </c>
      <c r="H31" s="65">
        <f t="shared" si="1"/>
        <v>2860021</v>
      </c>
      <c r="I31" s="65">
        <v>8049370</v>
      </c>
      <c r="J31" s="30">
        <f t="shared" si="2"/>
        <v>0</v>
      </c>
      <c r="K31" s="31">
        <f t="shared" si="3"/>
        <v>0</v>
      </c>
      <c r="L31" s="84">
        <v>66218876</v>
      </c>
      <c r="M31" s="85">
        <v>60837870</v>
      </c>
      <c r="N31" s="32">
        <f t="shared" si="4"/>
        <v>2.1968584909233435</v>
      </c>
      <c r="O31" s="31">
        <f t="shared" si="5"/>
        <v>4.701053800864495</v>
      </c>
      <c r="P31" s="6"/>
      <c r="Q31" s="33"/>
    </row>
    <row r="32" spans="1:17" ht="12.75">
      <c r="A32" s="7"/>
      <c r="B32" s="29" t="s">
        <v>36</v>
      </c>
      <c r="C32" s="63">
        <v>4259000</v>
      </c>
      <c r="D32" s="64">
        <v>17791098</v>
      </c>
      <c r="E32" s="65">
        <f t="shared" si="0"/>
        <v>13532098</v>
      </c>
      <c r="F32" s="63">
        <v>1393000</v>
      </c>
      <c r="G32" s="64">
        <v>15825994</v>
      </c>
      <c r="H32" s="65">
        <f t="shared" si="1"/>
        <v>14432994</v>
      </c>
      <c r="I32" s="65">
        <v>37229649</v>
      </c>
      <c r="J32" s="30">
        <f t="shared" si="2"/>
        <v>317.72946701103547</v>
      </c>
      <c r="K32" s="31">
        <f t="shared" si="3"/>
        <v>1036.1086862885857</v>
      </c>
      <c r="L32" s="84">
        <v>66218876</v>
      </c>
      <c r="M32" s="85">
        <v>60837870</v>
      </c>
      <c r="N32" s="32">
        <f t="shared" si="4"/>
        <v>20.4354087798168</v>
      </c>
      <c r="O32" s="31">
        <f t="shared" si="5"/>
        <v>23.72370038596026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30595957</v>
      </c>
      <c r="D33" s="82">
        <v>66218876</v>
      </c>
      <c r="E33" s="83">
        <f t="shared" si="0"/>
        <v>35622919</v>
      </c>
      <c r="F33" s="81">
        <f>SUM(F28:F32)</f>
        <v>27479957</v>
      </c>
      <c r="G33" s="82">
        <v>60837870</v>
      </c>
      <c r="H33" s="83">
        <f t="shared" si="1"/>
        <v>33357913</v>
      </c>
      <c r="I33" s="83">
        <v>60807303</v>
      </c>
      <c r="J33" s="58">
        <f t="shared" si="2"/>
        <v>116.43015121246248</v>
      </c>
      <c r="K33" s="59">
        <f t="shared" si="3"/>
        <v>121.38997524632225</v>
      </c>
      <c r="L33" s="96">
        <v>66218876</v>
      </c>
      <c r="M33" s="97">
        <v>60837870</v>
      </c>
      <c r="N33" s="60">
        <f t="shared" si="4"/>
        <v>53.795716798334055</v>
      </c>
      <c r="O33" s="59">
        <f t="shared" si="5"/>
        <v>54.83083645104604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75553000</v>
      </c>
      <c r="D8" s="64">
        <v>77766345</v>
      </c>
      <c r="E8" s="65">
        <f>($D8-$C8)</f>
        <v>2213345</v>
      </c>
      <c r="F8" s="63">
        <v>79632000</v>
      </c>
      <c r="G8" s="64">
        <v>81500000</v>
      </c>
      <c r="H8" s="65">
        <f>($G8-$F8)</f>
        <v>1868000</v>
      </c>
      <c r="I8" s="65">
        <v>85412000</v>
      </c>
      <c r="J8" s="30">
        <f>IF($C8=0,0,($E8/$C8)*100)</f>
        <v>2.92952629280108</v>
      </c>
      <c r="K8" s="31">
        <f>IF($F8=0,0,($H8/$F8)*100)</f>
        <v>2.3457906369298773</v>
      </c>
      <c r="L8" s="84">
        <v>364466917</v>
      </c>
      <c r="M8" s="85">
        <v>418792870</v>
      </c>
      <c r="N8" s="32">
        <f>IF($L8=0,0,($E8/$L8)*100)</f>
        <v>0.6072828278128739</v>
      </c>
      <c r="O8" s="31">
        <f>IF($M8=0,0,($H8/$M8)*100)</f>
        <v>0.44604388799646943</v>
      </c>
      <c r="P8" s="6"/>
      <c r="Q8" s="33"/>
    </row>
    <row r="9" spans="1:17" ht="12.75">
      <c r="A9" s="3"/>
      <c r="B9" s="29" t="s">
        <v>16</v>
      </c>
      <c r="C9" s="63">
        <v>200552604</v>
      </c>
      <c r="D9" s="64">
        <v>192998268</v>
      </c>
      <c r="E9" s="65">
        <f>($D9-$C9)</f>
        <v>-7554336</v>
      </c>
      <c r="F9" s="63">
        <v>213333262</v>
      </c>
      <c r="G9" s="64">
        <v>202261000</v>
      </c>
      <c r="H9" s="65">
        <f>($G9-$F9)</f>
        <v>-11072262</v>
      </c>
      <c r="I9" s="65">
        <v>211969000</v>
      </c>
      <c r="J9" s="30">
        <f>IF($C9=0,0,($E9/$C9)*100)</f>
        <v>-3.7667603657741586</v>
      </c>
      <c r="K9" s="31">
        <f>IF($F9=0,0,($H9/$F9)*100)</f>
        <v>-5.190124547947896</v>
      </c>
      <c r="L9" s="84">
        <v>364466917</v>
      </c>
      <c r="M9" s="85">
        <v>418792870</v>
      </c>
      <c r="N9" s="32">
        <f>IF($L9=0,0,($E9/$L9)*100)</f>
        <v>-2.0727082891860937</v>
      </c>
      <c r="O9" s="31">
        <f>IF($M9=0,0,($H9/$M9)*100)</f>
        <v>-2.6438516013894886</v>
      </c>
      <c r="P9" s="6"/>
      <c r="Q9" s="33"/>
    </row>
    <row r="10" spans="1:17" ht="12.75">
      <c r="A10" s="3"/>
      <c r="B10" s="29" t="s">
        <v>17</v>
      </c>
      <c r="C10" s="63">
        <v>100486174</v>
      </c>
      <c r="D10" s="64">
        <v>93702304</v>
      </c>
      <c r="E10" s="65">
        <f aca="true" t="shared" si="0" ref="E10:E33">($D10-$C10)</f>
        <v>-6783870</v>
      </c>
      <c r="F10" s="63">
        <v>108650174</v>
      </c>
      <c r="G10" s="64">
        <v>135031870</v>
      </c>
      <c r="H10" s="65">
        <f aca="true" t="shared" si="1" ref="H10:H33">($G10-$F10)</f>
        <v>26381696</v>
      </c>
      <c r="I10" s="65">
        <v>143520174</v>
      </c>
      <c r="J10" s="30">
        <f aca="true" t="shared" si="2" ref="J10:J33">IF($C10=0,0,($E10/$C10)*100)</f>
        <v>-6.751048159122866</v>
      </c>
      <c r="K10" s="31">
        <f aca="true" t="shared" si="3" ref="K10:K33">IF($F10=0,0,($H10/$F10)*100)</f>
        <v>24.28131960469755</v>
      </c>
      <c r="L10" s="84">
        <v>364466917</v>
      </c>
      <c r="M10" s="85">
        <v>418792870</v>
      </c>
      <c r="N10" s="32">
        <f aca="true" t="shared" si="4" ref="N10:N33">IF($L10=0,0,($E10/$L10)*100)</f>
        <v>-1.861312970691384</v>
      </c>
      <c r="O10" s="31">
        <f aca="true" t="shared" si="5" ref="O10:O33">IF($M10=0,0,($H10/$M10)*100)</f>
        <v>6.299461593030465</v>
      </c>
      <c r="P10" s="6"/>
      <c r="Q10" s="33"/>
    </row>
    <row r="11" spans="1:17" ht="16.5">
      <c r="A11" s="7"/>
      <c r="B11" s="34" t="s">
        <v>18</v>
      </c>
      <c r="C11" s="66">
        <f>SUM(C8:C10)</f>
        <v>376591778</v>
      </c>
      <c r="D11" s="67">
        <v>364466917</v>
      </c>
      <c r="E11" s="68">
        <f t="shared" si="0"/>
        <v>-12124861</v>
      </c>
      <c r="F11" s="66">
        <f>SUM(F8:F10)</f>
        <v>401615436</v>
      </c>
      <c r="G11" s="67">
        <v>418792870</v>
      </c>
      <c r="H11" s="68">
        <f t="shared" si="1"/>
        <v>17177434</v>
      </c>
      <c r="I11" s="68">
        <v>440901174</v>
      </c>
      <c r="J11" s="35">
        <f t="shared" si="2"/>
        <v>-3.2196297710992514</v>
      </c>
      <c r="K11" s="36">
        <f t="shared" si="3"/>
        <v>4.277085106858293</v>
      </c>
      <c r="L11" s="86">
        <v>364466917</v>
      </c>
      <c r="M11" s="87">
        <v>418792870</v>
      </c>
      <c r="N11" s="37">
        <f t="shared" si="4"/>
        <v>-3.3267384320646034</v>
      </c>
      <c r="O11" s="36">
        <f t="shared" si="5"/>
        <v>4.101653879637444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143390000</v>
      </c>
      <c r="D13" s="64">
        <v>133996164</v>
      </c>
      <c r="E13" s="65">
        <f t="shared" si="0"/>
        <v>-9393836</v>
      </c>
      <c r="F13" s="63">
        <v>154207000</v>
      </c>
      <c r="G13" s="64">
        <v>138122000</v>
      </c>
      <c r="H13" s="65">
        <f t="shared" si="1"/>
        <v>-16085000</v>
      </c>
      <c r="I13" s="65">
        <v>144663000</v>
      </c>
      <c r="J13" s="30">
        <f t="shared" si="2"/>
        <v>-6.551249041076783</v>
      </c>
      <c r="K13" s="31">
        <f t="shared" si="3"/>
        <v>-10.430784594733053</v>
      </c>
      <c r="L13" s="84">
        <v>378593852</v>
      </c>
      <c r="M13" s="85">
        <v>422427000</v>
      </c>
      <c r="N13" s="32">
        <f t="shared" si="4"/>
        <v>-2.481243673233236</v>
      </c>
      <c r="O13" s="31">
        <f t="shared" si="5"/>
        <v>-3.807758500285256</v>
      </c>
      <c r="P13" s="6"/>
      <c r="Q13" s="33"/>
    </row>
    <row r="14" spans="1:17" ht="12.75">
      <c r="A14" s="3"/>
      <c r="B14" s="29" t="s">
        <v>21</v>
      </c>
      <c r="C14" s="63">
        <v>22695000</v>
      </c>
      <c r="D14" s="64">
        <v>26852000</v>
      </c>
      <c r="E14" s="65">
        <f t="shared" si="0"/>
        <v>4157000</v>
      </c>
      <c r="F14" s="63">
        <v>23985000</v>
      </c>
      <c r="G14" s="64">
        <v>41748000</v>
      </c>
      <c r="H14" s="65">
        <f t="shared" si="1"/>
        <v>17763000</v>
      </c>
      <c r="I14" s="65">
        <v>36518000</v>
      </c>
      <c r="J14" s="30">
        <f t="shared" si="2"/>
        <v>18.316809870015422</v>
      </c>
      <c r="K14" s="31">
        <f t="shared" si="3"/>
        <v>74.05878674171356</v>
      </c>
      <c r="L14" s="84">
        <v>378593852</v>
      </c>
      <c r="M14" s="85">
        <v>422427000</v>
      </c>
      <c r="N14" s="32">
        <f t="shared" si="4"/>
        <v>1.0980104346755215</v>
      </c>
      <c r="O14" s="31">
        <f t="shared" si="5"/>
        <v>4.204986897144359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378593852</v>
      </c>
      <c r="M15" s="85">
        <v>422427000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101757000</v>
      </c>
      <c r="D16" s="64">
        <v>102198000</v>
      </c>
      <c r="E16" s="65">
        <f t="shared" si="0"/>
        <v>441000</v>
      </c>
      <c r="F16" s="63">
        <v>107252000</v>
      </c>
      <c r="G16" s="64">
        <v>107104000</v>
      </c>
      <c r="H16" s="65">
        <f t="shared" si="1"/>
        <v>-148000</v>
      </c>
      <c r="I16" s="65">
        <v>112245000</v>
      </c>
      <c r="J16" s="30">
        <f t="shared" si="2"/>
        <v>0.43338541820218757</v>
      </c>
      <c r="K16" s="31">
        <f t="shared" si="3"/>
        <v>-0.1379927647036885</v>
      </c>
      <c r="L16" s="84">
        <v>378593852</v>
      </c>
      <c r="M16" s="85">
        <v>422427000</v>
      </c>
      <c r="N16" s="32">
        <f t="shared" si="4"/>
        <v>0.11648366651236587</v>
      </c>
      <c r="O16" s="31">
        <f t="shared" si="5"/>
        <v>-0.035035639293889836</v>
      </c>
      <c r="P16" s="6"/>
      <c r="Q16" s="33"/>
    </row>
    <row r="17" spans="1:17" ht="12.75">
      <c r="A17" s="3"/>
      <c r="B17" s="29" t="s">
        <v>23</v>
      </c>
      <c r="C17" s="63">
        <v>121885000</v>
      </c>
      <c r="D17" s="64">
        <v>115547688</v>
      </c>
      <c r="E17" s="65">
        <f t="shared" si="0"/>
        <v>-6337312</v>
      </c>
      <c r="F17" s="63">
        <v>128391000</v>
      </c>
      <c r="G17" s="64">
        <v>135453000</v>
      </c>
      <c r="H17" s="65">
        <f t="shared" si="1"/>
        <v>7062000</v>
      </c>
      <c r="I17" s="65">
        <v>142903000</v>
      </c>
      <c r="J17" s="42">
        <f t="shared" si="2"/>
        <v>-5.19941912458465</v>
      </c>
      <c r="K17" s="31">
        <f t="shared" si="3"/>
        <v>5.500385541042596</v>
      </c>
      <c r="L17" s="88">
        <v>378593852</v>
      </c>
      <c r="M17" s="85">
        <v>422427000</v>
      </c>
      <c r="N17" s="32">
        <f t="shared" si="4"/>
        <v>-1.6739077949950438</v>
      </c>
      <c r="O17" s="31">
        <f t="shared" si="5"/>
        <v>1.6717681398206081</v>
      </c>
      <c r="P17" s="6"/>
      <c r="Q17" s="33"/>
    </row>
    <row r="18" spans="1:17" ht="16.5">
      <c r="A18" s="3"/>
      <c r="B18" s="34" t="s">
        <v>24</v>
      </c>
      <c r="C18" s="66">
        <f>SUM(C13:C17)</f>
        <v>389727000</v>
      </c>
      <c r="D18" s="67">
        <v>378593852</v>
      </c>
      <c r="E18" s="68">
        <f t="shared" si="0"/>
        <v>-11133148</v>
      </c>
      <c r="F18" s="66">
        <f>SUM(F13:F17)</f>
        <v>413835000</v>
      </c>
      <c r="G18" s="67">
        <v>422427000</v>
      </c>
      <c r="H18" s="68">
        <f t="shared" si="1"/>
        <v>8592000</v>
      </c>
      <c r="I18" s="68">
        <v>436329000</v>
      </c>
      <c r="J18" s="43">
        <f t="shared" si="2"/>
        <v>-2.856652990426632</v>
      </c>
      <c r="K18" s="36">
        <f t="shared" si="3"/>
        <v>2.076189785784189</v>
      </c>
      <c r="L18" s="89">
        <v>378593852</v>
      </c>
      <c r="M18" s="87">
        <v>422427000</v>
      </c>
      <c r="N18" s="37">
        <f t="shared" si="4"/>
        <v>-2.9406573670403926</v>
      </c>
      <c r="O18" s="36">
        <f t="shared" si="5"/>
        <v>2.0339608973858203</v>
      </c>
      <c r="P18" s="6"/>
      <c r="Q18" s="38"/>
    </row>
    <row r="19" spans="1:17" ht="16.5">
      <c r="A19" s="44"/>
      <c r="B19" s="45" t="s">
        <v>25</v>
      </c>
      <c r="C19" s="72">
        <f>C11-C18</f>
        <v>-13135222</v>
      </c>
      <c r="D19" s="73">
        <v>-14126935</v>
      </c>
      <c r="E19" s="74">
        <f t="shared" si="0"/>
        <v>-991713</v>
      </c>
      <c r="F19" s="75">
        <f>F11-F18</f>
        <v>-12219564</v>
      </c>
      <c r="G19" s="76">
        <v>-3634130</v>
      </c>
      <c r="H19" s="77">
        <f t="shared" si="1"/>
        <v>8585434</v>
      </c>
      <c r="I19" s="77">
        <v>4572174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15200000</v>
      </c>
      <c r="E22" s="65">
        <f t="shared" si="0"/>
        <v>15200000</v>
      </c>
      <c r="F22" s="63">
        <v>0</v>
      </c>
      <c r="G22" s="64">
        <v>15100000</v>
      </c>
      <c r="H22" s="65">
        <f t="shared" si="1"/>
        <v>15100000</v>
      </c>
      <c r="I22" s="65">
        <v>15120000</v>
      </c>
      <c r="J22" s="30">
        <f t="shared" si="2"/>
        <v>0</v>
      </c>
      <c r="K22" s="31">
        <f t="shared" si="3"/>
        <v>0</v>
      </c>
      <c r="L22" s="84">
        <v>43336196</v>
      </c>
      <c r="M22" s="85">
        <v>40281130</v>
      </c>
      <c r="N22" s="32">
        <f t="shared" si="4"/>
        <v>35.07460599449015</v>
      </c>
      <c r="O22" s="31">
        <f t="shared" si="5"/>
        <v>37.48653525856896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12366500</v>
      </c>
      <c r="E23" s="65">
        <f t="shared" si="0"/>
        <v>12366500</v>
      </c>
      <c r="F23" s="63">
        <v>0</v>
      </c>
      <c r="G23" s="64">
        <v>10387000</v>
      </c>
      <c r="H23" s="65">
        <f t="shared" si="1"/>
        <v>10387000</v>
      </c>
      <c r="I23" s="65">
        <v>12201000</v>
      </c>
      <c r="J23" s="30">
        <f t="shared" si="2"/>
        <v>0</v>
      </c>
      <c r="K23" s="31">
        <f t="shared" si="3"/>
        <v>0</v>
      </c>
      <c r="L23" s="84">
        <v>43336196</v>
      </c>
      <c r="M23" s="85">
        <v>40281130</v>
      </c>
      <c r="N23" s="32">
        <f t="shared" si="4"/>
        <v>28.536191778346208</v>
      </c>
      <c r="O23" s="31">
        <f t="shared" si="5"/>
        <v>25.786267664288467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15769696</v>
      </c>
      <c r="E24" s="65">
        <f t="shared" si="0"/>
        <v>15769696</v>
      </c>
      <c r="F24" s="63">
        <v>0</v>
      </c>
      <c r="G24" s="64">
        <v>14794130</v>
      </c>
      <c r="H24" s="65">
        <f t="shared" si="1"/>
        <v>14794130</v>
      </c>
      <c r="I24" s="65">
        <v>18388826</v>
      </c>
      <c r="J24" s="30">
        <f t="shared" si="2"/>
        <v>0</v>
      </c>
      <c r="K24" s="31">
        <f t="shared" si="3"/>
        <v>0</v>
      </c>
      <c r="L24" s="84">
        <v>43336196</v>
      </c>
      <c r="M24" s="85">
        <v>40281130</v>
      </c>
      <c r="N24" s="32">
        <f t="shared" si="4"/>
        <v>36.38920222716364</v>
      </c>
      <c r="O24" s="31">
        <f t="shared" si="5"/>
        <v>36.72719707714257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43336196</v>
      </c>
      <c r="M25" s="85">
        <v>40281130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43336196</v>
      </c>
      <c r="E26" s="68">
        <f t="shared" si="0"/>
        <v>43336196</v>
      </c>
      <c r="F26" s="66">
        <f>SUM(F22:F24)</f>
        <v>0</v>
      </c>
      <c r="G26" s="67">
        <v>40281130</v>
      </c>
      <c r="H26" s="68">
        <f t="shared" si="1"/>
        <v>40281130</v>
      </c>
      <c r="I26" s="68">
        <v>45709826</v>
      </c>
      <c r="J26" s="43">
        <f t="shared" si="2"/>
        <v>0</v>
      </c>
      <c r="K26" s="36">
        <f t="shared" si="3"/>
        <v>0</v>
      </c>
      <c r="L26" s="89">
        <v>43336196</v>
      </c>
      <c r="M26" s="87">
        <v>40281130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1805000</v>
      </c>
      <c r="D28" s="64">
        <v>4620000</v>
      </c>
      <c r="E28" s="65">
        <f t="shared" si="0"/>
        <v>2815000</v>
      </c>
      <c r="F28" s="63">
        <v>2822000</v>
      </c>
      <c r="G28" s="64">
        <v>2785000</v>
      </c>
      <c r="H28" s="65">
        <f t="shared" si="1"/>
        <v>-37000</v>
      </c>
      <c r="I28" s="65">
        <v>2365000</v>
      </c>
      <c r="J28" s="30">
        <f t="shared" si="2"/>
        <v>155.9556786703601</v>
      </c>
      <c r="K28" s="31">
        <f t="shared" si="3"/>
        <v>-1.3111268603827073</v>
      </c>
      <c r="L28" s="84">
        <v>43336196</v>
      </c>
      <c r="M28" s="85">
        <v>40281130</v>
      </c>
      <c r="N28" s="32">
        <f t="shared" si="4"/>
        <v>6.495724728584854</v>
      </c>
      <c r="O28" s="31">
        <f t="shared" si="5"/>
        <v>-0.09185442414351334</v>
      </c>
      <c r="P28" s="6"/>
      <c r="Q28" s="33"/>
    </row>
    <row r="29" spans="1:17" ht="12.75">
      <c r="A29" s="7"/>
      <c r="B29" s="29" t="s">
        <v>33</v>
      </c>
      <c r="C29" s="63">
        <v>8677826</v>
      </c>
      <c r="D29" s="64">
        <v>6858696</v>
      </c>
      <c r="E29" s="65">
        <f t="shared" si="0"/>
        <v>-1819130</v>
      </c>
      <c r="F29" s="63">
        <v>10537826</v>
      </c>
      <c r="G29" s="64">
        <v>7839130</v>
      </c>
      <c r="H29" s="65">
        <f t="shared" si="1"/>
        <v>-2698696</v>
      </c>
      <c r="I29" s="65">
        <v>6247826</v>
      </c>
      <c r="J29" s="30">
        <f t="shared" si="2"/>
        <v>-20.962969296687902</v>
      </c>
      <c r="K29" s="31">
        <f t="shared" si="3"/>
        <v>-25.60960866121722</v>
      </c>
      <c r="L29" s="84">
        <v>43336196</v>
      </c>
      <c r="M29" s="85">
        <v>40281130</v>
      </c>
      <c r="N29" s="32">
        <f t="shared" si="4"/>
        <v>-4.197715000181373</v>
      </c>
      <c r="O29" s="31">
        <f t="shared" si="5"/>
        <v>-6.699653162659539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43336196</v>
      </c>
      <c r="M30" s="85">
        <v>40281130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14908188</v>
      </c>
      <c r="D31" s="64">
        <v>12352389</v>
      </c>
      <c r="E31" s="65">
        <f t="shared" si="0"/>
        <v>-2555799</v>
      </c>
      <c r="F31" s="63">
        <v>15460000</v>
      </c>
      <c r="G31" s="64">
        <v>18159108</v>
      </c>
      <c r="H31" s="65">
        <f t="shared" si="1"/>
        <v>2699108</v>
      </c>
      <c r="I31" s="65">
        <v>9110348</v>
      </c>
      <c r="J31" s="30">
        <f t="shared" si="2"/>
        <v>-17.14359250098</v>
      </c>
      <c r="K31" s="31">
        <f t="shared" si="3"/>
        <v>17.458654592496767</v>
      </c>
      <c r="L31" s="84">
        <v>43336196</v>
      </c>
      <c r="M31" s="85">
        <v>40281130</v>
      </c>
      <c r="N31" s="32">
        <f t="shared" si="4"/>
        <v>-5.897608087244206</v>
      </c>
      <c r="O31" s="31">
        <f t="shared" si="5"/>
        <v>6.7006759740851365</v>
      </c>
      <c r="P31" s="6"/>
      <c r="Q31" s="33"/>
    </row>
    <row r="32" spans="1:17" ht="12.75">
      <c r="A32" s="7"/>
      <c r="B32" s="29" t="s">
        <v>36</v>
      </c>
      <c r="C32" s="63">
        <v>16804812</v>
      </c>
      <c r="D32" s="64">
        <v>19505111</v>
      </c>
      <c r="E32" s="65">
        <f t="shared" si="0"/>
        <v>2700299</v>
      </c>
      <c r="F32" s="63">
        <v>14543000</v>
      </c>
      <c r="G32" s="64">
        <v>11497892</v>
      </c>
      <c r="H32" s="65">
        <f t="shared" si="1"/>
        <v>-3045108</v>
      </c>
      <c r="I32" s="65">
        <v>27986652</v>
      </c>
      <c r="J32" s="30">
        <f t="shared" si="2"/>
        <v>16.06860582552188</v>
      </c>
      <c r="K32" s="31">
        <f t="shared" si="3"/>
        <v>-20.938650897338924</v>
      </c>
      <c r="L32" s="84">
        <v>43336196</v>
      </c>
      <c r="M32" s="85">
        <v>40281130</v>
      </c>
      <c r="N32" s="32">
        <f t="shared" si="4"/>
        <v>6.231047598178668</v>
      </c>
      <c r="O32" s="31">
        <f t="shared" si="5"/>
        <v>-7.559638967427181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42195826</v>
      </c>
      <c r="D33" s="82">
        <v>43336196</v>
      </c>
      <c r="E33" s="83">
        <f t="shared" si="0"/>
        <v>1140370</v>
      </c>
      <c r="F33" s="81">
        <f>SUM(F28:F32)</f>
        <v>43362826</v>
      </c>
      <c r="G33" s="82">
        <v>40281130</v>
      </c>
      <c r="H33" s="83">
        <f t="shared" si="1"/>
        <v>-3081696</v>
      </c>
      <c r="I33" s="83">
        <v>45709826</v>
      </c>
      <c r="J33" s="58">
        <f t="shared" si="2"/>
        <v>2.702565888863036</v>
      </c>
      <c r="K33" s="59">
        <f t="shared" si="3"/>
        <v>-7.106769286669647</v>
      </c>
      <c r="L33" s="96">
        <v>43336196</v>
      </c>
      <c r="M33" s="97">
        <v>40281130</v>
      </c>
      <c r="N33" s="60">
        <f t="shared" si="4"/>
        <v>2.6314492393379427</v>
      </c>
      <c r="O33" s="59">
        <f t="shared" si="5"/>
        <v>-7.650470580145095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238962266</v>
      </c>
      <c r="D8" s="64">
        <v>241301122</v>
      </c>
      <c r="E8" s="65">
        <f>($D8-$C8)</f>
        <v>2338856</v>
      </c>
      <c r="F8" s="63">
        <v>257150921</v>
      </c>
      <c r="G8" s="64">
        <v>253366344</v>
      </c>
      <c r="H8" s="65">
        <f>($G8-$F8)</f>
        <v>-3784577</v>
      </c>
      <c r="I8" s="65">
        <v>265528056</v>
      </c>
      <c r="J8" s="30">
        <f>IF($C8=0,0,($E8/$C8)*100)</f>
        <v>0.9787553655019324</v>
      </c>
      <c r="K8" s="31">
        <f>IF($F8=0,0,($H8/$F8)*100)</f>
        <v>-1.471733791690367</v>
      </c>
      <c r="L8" s="84">
        <v>1190993136</v>
      </c>
      <c r="M8" s="85">
        <v>1297230177</v>
      </c>
      <c r="N8" s="32">
        <f>IF($L8=0,0,($E8/$L8)*100)</f>
        <v>0.19637862967499084</v>
      </c>
      <c r="O8" s="31">
        <f>IF($M8=0,0,($H8/$M8)*100)</f>
        <v>-0.2917429047751793</v>
      </c>
      <c r="P8" s="6"/>
      <c r="Q8" s="33"/>
    </row>
    <row r="9" spans="1:17" ht="12.75">
      <c r="A9" s="3"/>
      <c r="B9" s="29" t="s">
        <v>16</v>
      </c>
      <c r="C9" s="63">
        <v>732384099</v>
      </c>
      <c r="D9" s="64">
        <v>703516150</v>
      </c>
      <c r="E9" s="65">
        <f>($D9-$C9)</f>
        <v>-28867949</v>
      </c>
      <c r="F9" s="63">
        <v>785872852</v>
      </c>
      <c r="G9" s="64">
        <v>766660820</v>
      </c>
      <c r="H9" s="65">
        <f>($G9-$F9)</f>
        <v>-19212032</v>
      </c>
      <c r="I9" s="65">
        <v>835714724</v>
      </c>
      <c r="J9" s="30">
        <f>IF($C9=0,0,($E9/$C9)*100)</f>
        <v>-3.9416406008017386</v>
      </c>
      <c r="K9" s="31">
        <f>IF($F9=0,0,($H9/$F9)*100)</f>
        <v>-2.4446743453608955</v>
      </c>
      <c r="L9" s="84">
        <v>1190993136</v>
      </c>
      <c r="M9" s="85">
        <v>1297230177</v>
      </c>
      <c r="N9" s="32">
        <f>IF($L9=0,0,($E9/$L9)*100)</f>
        <v>-2.4238551950814937</v>
      </c>
      <c r="O9" s="31">
        <f>IF($M9=0,0,($H9/$M9)*100)</f>
        <v>-1.4810040916894271</v>
      </c>
      <c r="P9" s="6"/>
      <c r="Q9" s="33"/>
    </row>
    <row r="10" spans="1:17" ht="12.75">
      <c r="A10" s="3"/>
      <c r="B10" s="29" t="s">
        <v>17</v>
      </c>
      <c r="C10" s="63">
        <v>262021915</v>
      </c>
      <c r="D10" s="64">
        <v>246175864</v>
      </c>
      <c r="E10" s="65">
        <f aca="true" t="shared" si="0" ref="E10:E33">($D10-$C10)</f>
        <v>-15846051</v>
      </c>
      <c r="F10" s="63">
        <v>282436540</v>
      </c>
      <c r="G10" s="64">
        <v>277203013</v>
      </c>
      <c r="H10" s="65">
        <f aca="true" t="shared" si="1" ref="H10:H33">($G10-$F10)</f>
        <v>-5233527</v>
      </c>
      <c r="I10" s="65">
        <v>279830814</v>
      </c>
      <c r="J10" s="30">
        <f aca="true" t="shared" si="2" ref="J10:J33">IF($C10=0,0,($E10/$C10)*100)</f>
        <v>-6.047605216533128</v>
      </c>
      <c r="K10" s="31">
        <f aca="true" t="shared" si="3" ref="K10:K33">IF($F10=0,0,($H10/$F10)*100)</f>
        <v>-1.8529921801194702</v>
      </c>
      <c r="L10" s="84">
        <v>1190993136</v>
      </c>
      <c r="M10" s="85">
        <v>1297230177</v>
      </c>
      <c r="N10" s="32">
        <f aca="true" t="shared" si="4" ref="N10:N33">IF($L10=0,0,($E10/$L10)*100)</f>
        <v>-1.330490539451774</v>
      </c>
      <c r="O10" s="31">
        <f aca="true" t="shared" si="5" ref="O10:O33">IF($M10=0,0,($H10/$M10)*100)</f>
        <v>-0.4034385795821646</v>
      </c>
      <c r="P10" s="6"/>
      <c r="Q10" s="33"/>
    </row>
    <row r="11" spans="1:17" ht="16.5">
      <c r="A11" s="7"/>
      <c r="B11" s="34" t="s">
        <v>18</v>
      </c>
      <c r="C11" s="66">
        <f>SUM(C8:C10)</f>
        <v>1233368280</v>
      </c>
      <c r="D11" s="67">
        <v>1190993136</v>
      </c>
      <c r="E11" s="68">
        <f t="shared" si="0"/>
        <v>-42375144</v>
      </c>
      <c r="F11" s="66">
        <f>SUM(F8:F10)</f>
        <v>1325460313</v>
      </c>
      <c r="G11" s="67">
        <v>1297230177</v>
      </c>
      <c r="H11" s="68">
        <f t="shared" si="1"/>
        <v>-28230136</v>
      </c>
      <c r="I11" s="68">
        <v>1381073594</v>
      </c>
      <c r="J11" s="35">
        <f t="shared" si="2"/>
        <v>-3.4357251347505064</v>
      </c>
      <c r="K11" s="36">
        <f t="shared" si="3"/>
        <v>-2.129836383867647</v>
      </c>
      <c r="L11" s="86">
        <v>1190993136</v>
      </c>
      <c r="M11" s="87">
        <v>1297230177</v>
      </c>
      <c r="N11" s="37">
        <f t="shared" si="4"/>
        <v>-3.557967104858277</v>
      </c>
      <c r="O11" s="36">
        <f t="shared" si="5"/>
        <v>-2.1761855760467714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435843948</v>
      </c>
      <c r="D13" s="64">
        <v>443328564</v>
      </c>
      <c r="E13" s="65">
        <f t="shared" si="0"/>
        <v>7484616</v>
      </c>
      <c r="F13" s="63">
        <v>470868096</v>
      </c>
      <c r="G13" s="64">
        <v>473796498</v>
      </c>
      <c r="H13" s="65">
        <f t="shared" si="1"/>
        <v>2928402</v>
      </c>
      <c r="I13" s="65">
        <v>508749421</v>
      </c>
      <c r="J13" s="30">
        <f t="shared" si="2"/>
        <v>1.717269686626462</v>
      </c>
      <c r="K13" s="31">
        <f t="shared" si="3"/>
        <v>0.6219155693232612</v>
      </c>
      <c r="L13" s="84">
        <v>1264781614</v>
      </c>
      <c r="M13" s="85">
        <v>1367230546</v>
      </c>
      <c r="N13" s="32">
        <f t="shared" si="4"/>
        <v>0.591771410744116</v>
      </c>
      <c r="O13" s="31">
        <f t="shared" si="5"/>
        <v>0.21418494551393674</v>
      </c>
      <c r="P13" s="6"/>
      <c r="Q13" s="33"/>
    </row>
    <row r="14" spans="1:17" ht="12.75">
      <c r="A14" s="3"/>
      <c r="B14" s="29" t="s">
        <v>21</v>
      </c>
      <c r="C14" s="63">
        <v>61197456</v>
      </c>
      <c r="D14" s="64">
        <v>49705175</v>
      </c>
      <c r="E14" s="65">
        <f t="shared" si="0"/>
        <v>-11492281</v>
      </c>
      <c r="F14" s="63">
        <v>63352908</v>
      </c>
      <c r="G14" s="64">
        <v>52091316</v>
      </c>
      <c r="H14" s="65">
        <f t="shared" si="1"/>
        <v>-11261592</v>
      </c>
      <c r="I14" s="65">
        <v>54591612</v>
      </c>
      <c r="J14" s="30">
        <f t="shared" si="2"/>
        <v>-18.779017546088845</v>
      </c>
      <c r="K14" s="31">
        <f t="shared" si="3"/>
        <v>-17.77596696903006</v>
      </c>
      <c r="L14" s="84">
        <v>1264781614</v>
      </c>
      <c r="M14" s="85">
        <v>1367230546</v>
      </c>
      <c r="N14" s="32">
        <f t="shared" si="4"/>
        <v>-0.9086375760677369</v>
      </c>
      <c r="O14" s="31">
        <f t="shared" si="5"/>
        <v>-0.8236790812600817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1264781614</v>
      </c>
      <c r="M15" s="85">
        <v>1367230546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365595816</v>
      </c>
      <c r="D16" s="64">
        <v>353414714</v>
      </c>
      <c r="E16" s="65">
        <f t="shared" si="0"/>
        <v>-12181102</v>
      </c>
      <c r="F16" s="63">
        <v>394650816</v>
      </c>
      <c r="G16" s="64">
        <v>385376192</v>
      </c>
      <c r="H16" s="65">
        <f t="shared" si="1"/>
        <v>-9274624</v>
      </c>
      <c r="I16" s="65">
        <v>420371571</v>
      </c>
      <c r="J16" s="30">
        <f t="shared" si="2"/>
        <v>-3.331849399501881</v>
      </c>
      <c r="K16" s="31">
        <f t="shared" si="3"/>
        <v>-2.350083573626768</v>
      </c>
      <c r="L16" s="84">
        <v>1264781614</v>
      </c>
      <c r="M16" s="85">
        <v>1367230546</v>
      </c>
      <c r="N16" s="32">
        <f t="shared" si="4"/>
        <v>-0.9630992311373052</v>
      </c>
      <c r="O16" s="31">
        <f t="shared" si="5"/>
        <v>-0.6783511403496686</v>
      </c>
      <c r="P16" s="6"/>
      <c r="Q16" s="33"/>
    </row>
    <row r="17" spans="1:17" ht="12.75">
      <c r="A17" s="3"/>
      <c r="B17" s="29" t="s">
        <v>23</v>
      </c>
      <c r="C17" s="63">
        <v>426572758</v>
      </c>
      <c r="D17" s="64">
        <v>418333161</v>
      </c>
      <c r="E17" s="65">
        <f t="shared" si="0"/>
        <v>-8239597</v>
      </c>
      <c r="F17" s="63">
        <v>448632337</v>
      </c>
      <c r="G17" s="64">
        <v>455966540</v>
      </c>
      <c r="H17" s="65">
        <f t="shared" si="1"/>
        <v>7334203</v>
      </c>
      <c r="I17" s="65">
        <v>466234790</v>
      </c>
      <c r="J17" s="42">
        <f t="shared" si="2"/>
        <v>-1.931580684765622</v>
      </c>
      <c r="K17" s="31">
        <f t="shared" si="3"/>
        <v>1.6347914305606552</v>
      </c>
      <c r="L17" s="88">
        <v>1264781614</v>
      </c>
      <c r="M17" s="85">
        <v>1367230546</v>
      </c>
      <c r="N17" s="32">
        <f t="shared" si="4"/>
        <v>-0.6514640083944168</v>
      </c>
      <c r="O17" s="31">
        <f t="shared" si="5"/>
        <v>0.5364276728205867</v>
      </c>
      <c r="P17" s="6"/>
      <c r="Q17" s="33"/>
    </row>
    <row r="18" spans="1:17" ht="16.5">
      <c r="A18" s="3"/>
      <c r="B18" s="34" t="s">
        <v>24</v>
      </c>
      <c r="C18" s="66">
        <f>SUM(C13:C17)</f>
        <v>1289209978</v>
      </c>
      <c r="D18" s="67">
        <v>1264781614</v>
      </c>
      <c r="E18" s="68">
        <f t="shared" si="0"/>
        <v>-24428364</v>
      </c>
      <c r="F18" s="66">
        <f>SUM(F13:F17)</f>
        <v>1377504157</v>
      </c>
      <c r="G18" s="67">
        <v>1367230546</v>
      </c>
      <c r="H18" s="68">
        <f t="shared" si="1"/>
        <v>-10273611</v>
      </c>
      <c r="I18" s="68">
        <v>1449947394</v>
      </c>
      <c r="J18" s="43">
        <f t="shared" si="2"/>
        <v>-1.8948320612517011</v>
      </c>
      <c r="K18" s="36">
        <f t="shared" si="3"/>
        <v>-0.7458134298755513</v>
      </c>
      <c r="L18" s="89">
        <v>1264781614</v>
      </c>
      <c r="M18" s="87">
        <v>1367230546</v>
      </c>
      <c r="N18" s="37">
        <f t="shared" si="4"/>
        <v>-1.9314294048553429</v>
      </c>
      <c r="O18" s="36">
        <f t="shared" si="5"/>
        <v>-0.751417603275227</v>
      </c>
      <c r="P18" s="6"/>
      <c r="Q18" s="38"/>
    </row>
    <row r="19" spans="1:17" ht="16.5">
      <c r="A19" s="44"/>
      <c r="B19" s="45" t="s">
        <v>25</v>
      </c>
      <c r="C19" s="72">
        <f>C11-C18</f>
        <v>-55841698</v>
      </c>
      <c r="D19" s="73">
        <v>-73788478</v>
      </c>
      <c r="E19" s="74">
        <f t="shared" si="0"/>
        <v>-17946780</v>
      </c>
      <c r="F19" s="75">
        <f>F11-F18</f>
        <v>-52043844</v>
      </c>
      <c r="G19" s="76">
        <v>-70000369</v>
      </c>
      <c r="H19" s="77">
        <f t="shared" si="1"/>
        <v>-17956525</v>
      </c>
      <c r="I19" s="77">
        <v>-68873800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203714679</v>
      </c>
      <c r="D22" s="64">
        <v>71301058</v>
      </c>
      <c r="E22" s="65">
        <f t="shared" si="0"/>
        <v>-132413621</v>
      </c>
      <c r="F22" s="63">
        <v>250087627</v>
      </c>
      <c r="G22" s="64">
        <v>80235000</v>
      </c>
      <c r="H22" s="65">
        <f t="shared" si="1"/>
        <v>-169852627</v>
      </c>
      <c r="I22" s="65">
        <v>47450000</v>
      </c>
      <c r="J22" s="30">
        <f t="shared" si="2"/>
        <v>-64.99954821615972</v>
      </c>
      <c r="K22" s="31">
        <f t="shared" si="3"/>
        <v>-67.91724526219764</v>
      </c>
      <c r="L22" s="84">
        <v>260197540</v>
      </c>
      <c r="M22" s="85">
        <v>197163363</v>
      </c>
      <c r="N22" s="32">
        <f t="shared" si="4"/>
        <v>-50.88965137794923</v>
      </c>
      <c r="O22" s="31">
        <f t="shared" si="5"/>
        <v>-86.14816891716337</v>
      </c>
      <c r="P22" s="6"/>
      <c r="Q22" s="33"/>
    </row>
    <row r="23" spans="1:17" ht="12.75">
      <c r="A23" s="7"/>
      <c r="B23" s="29" t="s">
        <v>28</v>
      </c>
      <c r="C23" s="63">
        <v>568125147</v>
      </c>
      <c r="D23" s="64">
        <v>134464032</v>
      </c>
      <c r="E23" s="65">
        <f t="shared" si="0"/>
        <v>-433661115</v>
      </c>
      <c r="F23" s="63">
        <v>682600968</v>
      </c>
      <c r="G23" s="64">
        <v>86028013</v>
      </c>
      <c r="H23" s="65">
        <f t="shared" si="1"/>
        <v>-596572955</v>
      </c>
      <c r="I23" s="65">
        <v>62526537</v>
      </c>
      <c r="J23" s="30">
        <f t="shared" si="2"/>
        <v>-76.33196968836164</v>
      </c>
      <c r="K23" s="31">
        <f t="shared" si="3"/>
        <v>-87.39702739478096</v>
      </c>
      <c r="L23" s="84">
        <v>260197540</v>
      </c>
      <c r="M23" s="85">
        <v>197163363</v>
      </c>
      <c r="N23" s="32">
        <f t="shared" si="4"/>
        <v>-166.66610875721577</v>
      </c>
      <c r="O23" s="31">
        <f t="shared" si="5"/>
        <v>-302.57799721137843</v>
      </c>
      <c r="P23" s="6"/>
      <c r="Q23" s="33"/>
    </row>
    <row r="24" spans="1:17" ht="12.75">
      <c r="A24" s="7"/>
      <c r="B24" s="29" t="s">
        <v>29</v>
      </c>
      <c r="C24" s="63">
        <v>251366649</v>
      </c>
      <c r="D24" s="64">
        <v>54432450</v>
      </c>
      <c r="E24" s="65">
        <f t="shared" si="0"/>
        <v>-196934199</v>
      </c>
      <c r="F24" s="63">
        <v>203647813</v>
      </c>
      <c r="G24" s="64">
        <v>30900350</v>
      </c>
      <c r="H24" s="65">
        <f t="shared" si="1"/>
        <v>-172747463</v>
      </c>
      <c r="I24" s="65">
        <v>49185606</v>
      </c>
      <c r="J24" s="30">
        <f t="shared" si="2"/>
        <v>-78.34539696632548</v>
      </c>
      <c r="K24" s="31">
        <f t="shared" si="3"/>
        <v>-84.82657410124015</v>
      </c>
      <c r="L24" s="84">
        <v>260197540</v>
      </c>
      <c r="M24" s="85">
        <v>197163363</v>
      </c>
      <c r="N24" s="32">
        <f t="shared" si="4"/>
        <v>-75.6864184803592</v>
      </c>
      <c r="O24" s="31">
        <f t="shared" si="5"/>
        <v>-87.61641127007962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260197540</v>
      </c>
      <c r="M25" s="85">
        <v>197163363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1023206475</v>
      </c>
      <c r="D26" s="67">
        <v>260197540</v>
      </c>
      <c r="E26" s="68">
        <f t="shared" si="0"/>
        <v>-763008935</v>
      </c>
      <c r="F26" s="66">
        <f>SUM(F22:F24)</f>
        <v>1136336408</v>
      </c>
      <c r="G26" s="67">
        <v>197163363</v>
      </c>
      <c r="H26" s="68">
        <f t="shared" si="1"/>
        <v>-939173045</v>
      </c>
      <c r="I26" s="68">
        <v>159162143</v>
      </c>
      <c r="J26" s="43">
        <f t="shared" si="2"/>
        <v>-74.57037788976072</v>
      </c>
      <c r="K26" s="36">
        <f t="shared" si="3"/>
        <v>-82.64920831437446</v>
      </c>
      <c r="L26" s="89">
        <v>260197540</v>
      </c>
      <c r="M26" s="87">
        <v>197163363</v>
      </c>
      <c r="N26" s="37">
        <f t="shared" si="4"/>
        <v>-293.2421786155242</v>
      </c>
      <c r="O26" s="36">
        <f t="shared" si="5"/>
        <v>-476.3425773986215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223063223</v>
      </c>
      <c r="D28" s="64">
        <v>51976532</v>
      </c>
      <c r="E28" s="65">
        <f t="shared" si="0"/>
        <v>-171086691</v>
      </c>
      <c r="F28" s="63">
        <v>290003407</v>
      </c>
      <c r="G28" s="64">
        <v>31379662</v>
      </c>
      <c r="H28" s="65">
        <f t="shared" si="1"/>
        <v>-258623745</v>
      </c>
      <c r="I28" s="65">
        <v>32846029</v>
      </c>
      <c r="J28" s="30">
        <f t="shared" si="2"/>
        <v>-76.6987442838123</v>
      </c>
      <c r="K28" s="31">
        <f t="shared" si="3"/>
        <v>-89.17955401813606</v>
      </c>
      <c r="L28" s="84">
        <v>260197540</v>
      </c>
      <c r="M28" s="85">
        <v>197163363</v>
      </c>
      <c r="N28" s="32">
        <f t="shared" si="4"/>
        <v>-65.75261664656783</v>
      </c>
      <c r="O28" s="31">
        <f t="shared" si="5"/>
        <v>-131.17231369197125</v>
      </c>
      <c r="P28" s="6"/>
      <c r="Q28" s="33"/>
    </row>
    <row r="29" spans="1:17" ht="12.75">
      <c r="A29" s="7"/>
      <c r="B29" s="29" t="s">
        <v>33</v>
      </c>
      <c r="C29" s="63">
        <v>122633989</v>
      </c>
      <c r="D29" s="64">
        <v>22389772</v>
      </c>
      <c r="E29" s="65">
        <f t="shared" si="0"/>
        <v>-100244217</v>
      </c>
      <c r="F29" s="63">
        <v>153236943</v>
      </c>
      <c r="G29" s="64">
        <v>28517800</v>
      </c>
      <c r="H29" s="65">
        <f t="shared" si="1"/>
        <v>-124719143</v>
      </c>
      <c r="I29" s="65">
        <v>31661555</v>
      </c>
      <c r="J29" s="30">
        <f t="shared" si="2"/>
        <v>-81.74260481733168</v>
      </c>
      <c r="K29" s="31">
        <f t="shared" si="3"/>
        <v>-81.38973576365328</v>
      </c>
      <c r="L29" s="84">
        <v>260197540</v>
      </c>
      <c r="M29" s="85">
        <v>197163363</v>
      </c>
      <c r="N29" s="32">
        <f t="shared" si="4"/>
        <v>-38.52619705781999</v>
      </c>
      <c r="O29" s="31">
        <f t="shared" si="5"/>
        <v>-63.25675374080528</v>
      </c>
      <c r="P29" s="6"/>
      <c r="Q29" s="33"/>
    </row>
    <row r="30" spans="1:17" ht="12.75">
      <c r="A30" s="7"/>
      <c r="B30" s="29" t="s">
        <v>34</v>
      </c>
      <c r="C30" s="63">
        <v>21567</v>
      </c>
      <c r="D30" s="64">
        <v>0</v>
      </c>
      <c r="E30" s="65">
        <f t="shared" si="0"/>
        <v>-21567</v>
      </c>
      <c r="F30" s="63">
        <v>21567</v>
      </c>
      <c r="G30" s="64">
        <v>0</v>
      </c>
      <c r="H30" s="65">
        <f t="shared" si="1"/>
        <v>-21567</v>
      </c>
      <c r="I30" s="65">
        <v>0</v>
      </c>
      <c r="J30" s="30">
        <f t="shared" si="2"/>
        <v>-100</v>
      </c>
      <c r="K30" s="31">
        <f t="shared" si="3"/>
        <v>-100</v>
      </c>
      <c r="L30" s="84">
        <v>260197540</v>
      </c>
      <c r="M30" s="85">
        <v>197163363</v>
      </c>
      <c r="N30" s="32">
        <f t="shared" si="4"/>
        <v>-0.008288702498878352</v>
      </c>
      <c r="O30" s="31">
        <f t="shared" si="5"/>
        <v>-0.010938644823176403</v>
      </c>
      <c r="P30" s="6"/>
      <c r="Q30" s="33"/>
    </row>
    <row r="31" spans="1:17" ht="12.75">
      <c r="A31" s="7"/>
      <c r="B31" s="29" t="s">
        <v>35</v>
      </c>
      <c r="C31" s="63">
        <v>-314030327</v>
      </c>
      <c r="D31" s="64">
        <v>66124495</v>
      </c>
      <c r="E31" s="65">
        <f t="shared" si="0"/>
        <v>380154822</v>
      </c>
      <c r="F31" s="63">
        <v>-349920367</v>
      </c>
      <c r="G31" s="64">
        <v>36755647</v>
      </c>
      <c r="H31" s="65">
        <f t="shared" si="1"/>
        <v>386676014</v>
      </c>
      <c r="I31" s="65">
        <v>37291908</v>
      </c>
      <c r="J31" s="30">
        <f t="shared" si="2"/>
        <v>-121.05672265214054</v>
      </c>
      <c r="K31" s="31">
        <f t="shared" si="3"/>
        <v>-110.50400332942039</v>
      </c>
      <c r="L31" s="84">
        <v>260197540</v>
      </c>
      <c r="M31" s="85">
        <v>197163363</v>
      </c>
      <c r="N31" s="32">
        <f t="shared" si="4"/>
        <v>146.10238897723627</v>
      </c>
      <c r="O31" s="31">
        <f t="shared" si="5"/>
        <v>196.11960767782196</v>
      </c>
      <c r="P31" s="6"/>
      <c r="Q31" s="33"/>
    </row>
    <row r="32" spans="1:17" ht="12.75">
      <c r="A32" s="7"/>
      <c r="B32" s="29" t="s">
        <v>36</v>
      </c>
      <c r="C32" s="63">
        <v>443996033</v>
      </c>
      <c r="D32" s="64">
        <v>119706741</v>
      </c>
      <c r="E32" s="65">
        <f t="shared" si="0"/>
        <v>-324289292</v>
      </c>
      <c r="F32" s="63">
        <v>460244380</v>
      </c>
      <c r="G32" s="64">
        <v>100510254</v>
      </c>
      <c r="H32" s="65">
        <f t="shared" si="1"/>
        <v>-359734126</v>
      </c>
      <c r="I32" s="65">
        <v>57362651</v>
      </c>
      <c r="J32" s="30">
        <f t="shared" si="2"/>
        <v>-73.03878140731047</v>
      </c>
      <c r="K32" s="31">
        <f t="shared" si="3"/>
        <v>-78.16154669829972</v>
      </c>
      <c r="L32" s="84">
        <v>260197540</v>
      </c>
      <c r="M32" s="85">
        <v>197163363</v>
      </c>
      <c r="N32" s="32">
        <f t="shared" si="4"/>
        <v>-124.63195924142865</v>
      </c>
      <c r="O32" s="31">
        <f t="shared" si="5"/>
        <v>-182.45485394768804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475684485</v>
      </c>
      <c r="D33" s="82">
        <v>260197540</v>
      </c>
      <c r="E33" s="83">
        <f t="shared" si="0"/>
        <v>-215486945</v>
      </c>
      <c r="F33" s="81">
        <f>SUM(F28:F32)</f>
        <v>553585930</v>
      </c>
      <c r="G33" s="82">
        <v>197163363</v>
      </c>
      <c r="H33" s="83">
        <f t="shared" si="1"/>
        <v>-356422567</v>
      </c>
      <c r="I33" s="83">
        <v>159162143</v>
      </c>
      <c r="J33" s="58">
        <f t="shared" si="2"/>
        <v>-45.30039381040565</v>
      </c>
      <c r="K33" s="59">
        <f t="shared" si="3"/>
        <v>-64.3843254831278</v>
      </c>
      <c r="L33" s="96">
        <v>260197540</v>
      </c>
      <c r="M33" s="97">
        <v>197163363</v>
      </c>
      <c r="N33" s="60">
        <f t="shared" si="4"/>
        <v>-82.81667267107906</v>
      </c>
      <c r="O33" s="59">
        <f t="shared" si="5"/>
        <v>-180.7752523474658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137273190</v>
      </c>
      <c r="D8" s="64">
        <v>128927639</v>
      </c>
      <c r="E8" s="65">
        <f>($D8-$C8)</f>
        <v>-8345551</v>
      </c>
      <c r="F8" s="63">
        <v>145128876</v>
      </c>
      <c r="G8" s="64">
        <v>141086163</v>
      </c>
      <c r="H8" s="65">
        <f>($G8-$F8)</f>
        <v>-4042713</v>
      </c>
      <c r="I8" s="65">
        <v>150382398</v>
      </c>
      <c r="J8" s="30">
        <f>IF($C8=0,0,($E8/$C8)*100)</f>
        <v>-6.079519970359835</v>
      </c>
      <c r="K8" s="31">
        <f>IF($F8=0,0,($H8/$F8)*100)</f>
        <v>-2.7856020878987584</v>
      </c>
      <c r="L8" s="84">
        <v>783171275</v>
      </c>
      <c r="M8" s="85">
        <v>886161273</v>
      </c>
      <c r="N8" s="32">
        <f>IF($L8=0,0,($E8/$L8)*100)</f>
        <v>-1.0656099459214716</v>
      </c>
      <c r="O8" s="31">
        <f>IF($M8=0,0,($H8/$M8)*100)</f>
        <v>-0.4562051088414016</v>
      </c>
      <c r="P8" s="6"/>
      <c r="Q8" s="33"/>
    </row>
    <row r="9" spans="1:17" ht="12.75">
      <c r="A9" s="3"/>
      <c r="B9" s="29" t="s">
        <v>16</v>
      </c>
      <c r="C9" s="63">
        <v>460756707</v>
      </c>
      <c r="D9" s="64">
        <v>444402638</v>
      </c>
      <c r="E9" s="65">
        <f>($D9-$C9)</f>
        <v>-16354069</v>
      </c>
      <c r="F9" s="63">
        <v>493833774</v>
      </c>
      <c r="G9" s="64">
        <v>473549787</v>
      </c>
      <c r="H9" s="65">
        <f>($G9-$F9)</f>
        <v>-20283987</v>
      </c>
      <c r="I9" s="65">
        <v>503079426</v>
      </c>
      <c r="J9" s="30">
        <f>IF($C9=0,0,($E9/$C9)*100)</f>
        <v>-3.549393584844767</v>
      </c>
      <c r="K9" s="31">
        <f>IF($F9=0,0,($H9/$F9)*100)</f>
        <v>-4.1074523590603995</v>
      </c>
      <c r="L9" s="84">
        <v>783171275</v>
      </c>
      <c r="M9" s="85">
        <v>886161273</v>
      </c>
      <c r="N9" s="32">
        <f>IF($L9=0,0,($E9/$L9)*100)</f>
        <v>-2.0881854993979445</v>
      </c>
      <c r="O9" s="31">
        <f>IF($M9=0,0,($H9/$M9)*100)</f>
        <v>-2.288972404687786</v>
      </c>
      <c r="P9" s="6"/>
      <c r="Q9" s="33"/>
    </row>
    <row r="10" spans="1:17" ht="12.75">
      <c r="A10" s="3"/>
      <c r="B10" s="29" t="s">
        <v>17</v>
      </c>
      <c r="C10" s="63">
        <v>219158845</v>
      </c>
      <c r="D10" s="64">
        <v>209840998</v>
      </c>
      <c r="E10" s="65">
        <f aca="true" t="shared" si="0" ref="E10:E33">($D10-$C10)</f>
        <v>-9317847</v>
      </c>
      <c r="F10" s="63">
        <v>242999072</v>
      </c>
      <c r="G10" s="64">
        <v>271525323</v>
      </c>
      <c r="H10" s="65">
        <f aca="true" t="shared" si="1" ref="H10:H33">($G10-$F10)</f>
        <v>28526251</v>
      </c>
      <c r="I10" s="65">
        <v>263648229</v>
      </c>
      <c r="J10" s="30">
        <f aca="true" t="shared" si="2" ref="J10:J33">IF($C10=0,0,($E10/$C10)*100)</f>
        <v>-4.251640858939551</v>
      </c>
      <c r="K10" s="31">
        <f aca="true" t="shared" si="3" ref="K10:K33">IF($F10=0,0,($H10/$F10)*100)</f>
        <v>11.73924277373372</v>
      </c>
      <c r="L10" s="84">
        <v>783171275</v>
      </c>
      <c r="M10" s="85">
        <v>886161273</v>
      </c>
      <c r="N10" s="32">
        <f aca="true" t="shared" si="4" ref="N10:N33">IF($L10=0,0,($E10/$L10)*100)</f>
        <v>-1.1897585237660817</v>
      </c>
      <c r="O10" s="31">
        <f aca="true" t="shared" si="5" ref="O10:O33">IF($M10=0,0,($H10/$M10)*100)</f>
        <v>3.219081206677828</v>
      </c>
      <c r="P10" s="6"/>
      <c r="Q10" s="33"/>
    </row>
    <row r="11" spans="1:17" ht="16.5">
      <c r="A11" s="7"/>
      <c r="B11" s="34" t="s">
        <v>18</v>
      </c>
      <c r="C11" s="66">
        <f>SUM(C8:C10)</f>
        <v>817188742</v>
      </c>
      <c r="D11" s="67">
        <v>783171275</v>
      </c>
      <c r="E11" s="68">
        <f t="shared" si="0"/>
        <v>-34017467</v>
      </c>
      <c r="F11" s="66">
        <f>SUM(F8:F10)</f>
        <v>881961722</v>
      </c>
      <c r="G11" s="67">
        <v>886161273</v>
      </c>
      <c r="H11" s="68">
        <f t="shared" si="1"/>
        <v>4199551</v>
      </c>
      <c r="I11" s="68">
        <v>917110053</v>
      </c>
      <c r="J11" s="35">
        <f t="shared" si="2"/>
        <v>-4.162742981106805</v>
      </c>
      <c r="K11" s="36">
        <f t="shared" si="3"/>
        <v>0.4761602340832656</v>
      </c>
      <c r="L11" s="86">
        <v>783171275</v>
      </c>
      <c r="M11" s="87">
        <v>886161273</v>
      </c>
      <c r="N11" s="37">
        <f t="shared" si="4"/>
        <v>-4.343553969085498</v>
      </c>
      <c r="O11" s="36">
        <f t="shared" si="5"/>
        <v>0.4739036931486398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231039751</v>
      </c>
      <c r="D13" s="64">
        <v>239382358</v>
      </c>
      <c r="E13" s="65">
        <f t="shared" si="0"/>
        <v>8342607</v>
      </c>
      <c r="F13" s="63">
        <v>250155471</v>
      </c>
      <c r="G13" s="64">
        <v>254910506</v>
      </c>
      <c r="H13" s="65">
        <f t="shared" si="1"/>
        <v>4755035</v>
      </c>
      <c r="I13" s="65">
        <v>270536236</v>
      </c>
      <c r="J13" s="30">
        <f t="shared" si="2"/>
        <v>3.6108968105665937</v>
      </c>
      <c r="K13" s="31">
        <f t="shared" si="3"/>
        <v>1.900831903052802</v>
      </c>
      <c r="L13" s="84">
        <v>797918539</v>
      </c>
      <c r="M13" s="85">
        <v>876100426</v>
      </c>
      <c r="N13" s="32">
        <f t="shared" si="4"/>
        <v>1.0455462045606136</v>
      </c>
      <c r="O13" s="31">
        <f t="shared" si="5"/>
        <v>0.5427499929100594</v>
      </c>
      <c r="P13" s="6"/>
      <c r="Q13" s="33"/>
    </row>
    <row r="14" spans="1:17" ht="12.75">
      <c r="A14" s="3"/>
      <c r="B14" s="29" t="s">
        <v>21</v>
      </c>
      <c r="C14" s="63">
        <v>37320823</v>
      </c>
      <c r="D14" s="64">
        <v>43914873</v>
      </c>
      <c r="E14" s="65">
        <f t="shared" si="0"/>
        <v>6594050</v>
      </c>
      <c r="F14" s="63">
        <v>39477507</v>
      </c>
      <c r="G14" s="64">
        <v>39360687</v>
      </c>
      <c r="H14" s="65">
        <f t="shared" si="1"/>
        <v>-116820</v>
      </c>
      <c r="I14" s="65">
        <v>48822184</v>
      </c>
      <c r="J14" s="30">
        <f t="shared" si="2"/>
        <v>17.668554629676844</v>
      </c>
      <c r="K14" s="31">
        <f t="shared" si="3"/>
        <v>-0.2959153423745831</v>
      </c>
      <c r="L14" s="84">
        <v>797918539</v>
      </c>
      <c r="M14" s="85">
        <v>876100426</v>
      </c>
      <c r="N14" s="32">
        <f t="shared" si="4"/>
        <v>0.8264064159060728</v>
      </c>
      <c r="O14" s="31">
        <f t="shared" si="5"/>
        <v>-0.013334087797829696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797918539</v>
      </c>
      <c r="M15" s="85">
        <v>876100426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256512500</v>
      </c>
      <c r="D16" s="64">
        <v>251000000</v>
      </c>
      <c r="E16" s="65">
        <f t="shared" si="0"/>
        <v>-5512500</v>
      </c>
      <c r="F16" s="63">
        <v>280497938</v>
      </c>
      <c r="G16" s="64">
        <v>268319000</v>
      </c>
      <c r="H16" s="65">
        <f t="shared" si="1"/>
        <v>-12178938</v>
      </c>
      <c r="I16" s="65">
        <v>286833011</v>
      </c>
      <c r="J16" s="30">
        <f t="shared" si="2"/>
        <v>-2.1490180790409825</v>
      </c>
      <c r="K16" s="31">
        <f t="shared" si="3"/>
        <v>-4.341899297669703</v>
      </c>
      <c r="L16" s="84">
        <v>797918539</v>
      </c>
      <c r="M16" s="85">
        <v>876100426</v>
      </c>
      <c r="N16" s="32">
        <f t="shared" si="4"/>
        <v>-0.690859997677031</v>
      </c>
      <c r="O16" s="31">
        <f t="shared" si="5"/>
        <v>-1.390130359324811</v>
      </c>
      <c r="P16" s="6"/>
      <c r="Q16" s="33"/>
    </row>
    <row r="17" spans="1:17" ht="12.75">
      <c r="A17" s="3"/>
      <c r="B17" s="29" t="s">
        <v>23</v>
      </c>
      <c r="C17" s="63">
        <v>251821537</v>
      </c>
      <c r="D17" s="64">
        <v>263621308</v>
      </c>
      <c r="E17" s="65">
        <f t="shared" si="0"/>
        <v>11799771</v>
      </c>
      <c r="F17" s="63">
        <v>272631022</v>
      </c>
      <c r="G17" s="64">
        <v>313510233</v>
      </c>
      <c r="H17" s="65">
        <f t="shared" si="1"/>
        <v>40879211</v>
      </c>
      <c r="I17" s="65">
        <v>303741764</v>
      </c>
      <c r="J17" s="42">
        <f t="shared" si="2"/>
        <v>4.685767206638883</v>
      </c>
      <c r="K17" s="31">
        <f t="shared" si="3"/>
        <v>14.994335824336233</v>
      </c>
      <c r="L17" s="88">
        <v>797918539</v>
      </c>
      <c r="M17" s="85">
        <v>876100426</v>
      </c>
      <c r="N17" s="32">
        <f t="shared" si="4"/>
        <v>1.478819005106485</v>
      </c>
      <c r="O17" s="31">
        <f t="shared" si="5"/>
        <v>4.666041675911706</v>
      </c>
      <c r="P17" s="6"/>
      <c r="Q17" s="33"/>
    </row>
    <row r="18" spans="1:17" ht="16.5">
      <c r="A18" s="3"/>
      <c r="B18" s="34" t="s">
        <v>24</v>
      </c>
      <c r="C18" s="66">
        <f>SUM(C13:C17)</f>
        <v>776694611</v>
      </c>
      <c r="D18" s="67">
        <v>797918539</v>
      </c>
      <c r="E18" s="68">
        <f t="shared" si="0"/>
        <v>21223928</v>
      </c>
      <c r="F18" s="66">
        <f>SUM(F13:F17)</f>
        <v>842761938</v>
      </c>
      <c r="G18" s="67">
        <v>876100426</v>
      </c>
      <c r="H18" s="68">
        <f t="shared" si="1"/>
        <v>33338488</v>
      </c>
      <c r="I18" s="68">
        <v>909933195</v>
      </c>
      <c r="J18" s="43">
        <f t="shared" si="2"/>
        <v>2.732596273929857</v>
      </c>
      <c r="K18" s="36">
        <f t="shared" si="3"/>
        <v>3.955860664414581</v>
      </c>
      <c r="L18" s="89">
        <v>797918539</v>
      </c>
      <c r="M18" s="87">
        <v>876100426</v>
      </c>
      <c r="N18" s="37">
        <f t="shared" si="4"/>
        <v>2.6599116278961406</v>
      </c>
      <c r="O18" s="36">
        <f t="shared" si="5"/>
        <v>3.805327221699125</v>
      </c>
      <c r="P18" s="6"/>
      <c r="Q18" s="38"/>
    </row>
    <row r="19" spans="1:17" ht="16.5">
      <c r="A19" s="44"/>
      <c r="B19" s="45" t="s">
        <v>25</v>
      </c>
      <c r="C19" s="72">
        <f>C11-C18</f>
        <v>40494131</v>
      </c>
      <c r="D19" s="73">
        <v>-14747264</v>
      </c>
      <c r="E19" s="74">
        <f t="shared" si="0"/>
        <v>-55241395</v>
      </c>
      <c r="F19" s="75">
        <f>F11-F18</f>
        <v>39199784</v>
      </c>
      <c r="G19" s="76">
        <v>10060847</v>
      </c>
      <c r="H19" s="77">
        <f t="shared" si="1"/>
        <v>-29138937</v>
      </c>
      <c r="I19" s="77">
        <v>7176858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27368791</v>
      </c>
      <c r="D22" s="64">
        <v>0</v>
      </c>
      <c r="E22" s="65">
        <f t="shared" si="0"/>
        <v>-27368791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-100</v>
      </c>
      <c r="K22" s="31">
        <f t="shared" si="3"/>
        <v>0</v>
      </c>
      <c r="L22" s="84">
        <v>212435837</v>
      </c>
      <c r="M22" s="85">
        <v>137639479</v>
      </c>
      <c r="N22" s="32">
        <f t="shared" si="4"/>
        <v>-12.883321094265277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67024928</v>
      </c>
      <c r="D23" s="64">
        <v>126713237</v>
      </c>
      <c r="E23" s="65">
        <f t="shared" si="0"/>
        <v>59688309</v>
      </c>
      <c r="F23" s="63">
        <v>83369556</v>
      </c>
      <c r="G23" s="64">
        <v>109884479</v>
      </c>
      <c r="H23" s="65">
        <f t="shared" si="1"/>
        <v>26514923</v>
      </c>
      <c r="I23" s="65">
        <v>72140243</v>
      </c>
      <c r="J23" s="30">
        <f t="shared" si="2"/>
        <v>89.05389499262125</v>
      </c>
      <c r="K23" s="31">
        <f t="shared" si="3"/>
        <v>31.804083255523157</v>
      </c>
      <c r="L23" s="84">
        <v>212435837</v>
      </c>
      <c r="M23" s="85">
        <v>137639479</v>
      </c>
      <c r="N23" s="32">
        <f t="shared" si="4"/>
        <v>28.09709973746096</v>
      </c>
      <c r="O23" s="31">
        <f t="shared" si="5"/>
        <v>19.26403906251345</v>
      </c>
      <c r="P23" s="6"/>
      <c r="Q23" s="33"/>
    </row>
    <row r="24" spans="1:17" ht="12.75">
      <c r="A24" s="7"/>
      <c r="B24" s="29" t="s">
        <v>29</v>
      </c>
      <c r="C24" s="63">
        <v>71936000</v>
      </c>
      <c r="D24" s="64">
        <v>85722600</v>
      </c>
      <c r="E24" s="65">
        <f t="shared" si="0"/>
        <v>13786600</v>
      </c>
      <c r="F24" s="63">
        <v>40439000</v>
      </c>
      <c r="G24" s="64">
        <v>27755000</v>
      </c>
      <c r="H24" s="65">
        <f t="shared" si="1"/>
        <v>-12684000</v>
      </c>
      <c r="I24" s="65">
        <v>65570000</v>
      </c>
      <c r="J24" s="30">
        <f t="shared" si="2"/>
        <v>19.16509119217082</v>
      </c>
      <c r="K24" s="31">
        <f t="shared" si="3"/>
        <v>-31.36576077548901</v>
      </c>
      <c r="L24" s="84">
        <v>212435837</v>
      </c>
      <c r="M24" s="85">
        <v>137639479</v>
      </c>
      <c r="N24" s="32">
        <f t="shared" si="4"/>
        <v>6.489771309160046</v>
      </c>
      <c r="O24" s="31">
        <f t="shared" si="5"/>
        <v>-9.215379259027854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212435837</v>
      </c>
      <c r="M25" s="85">
        <v>137639479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166329719</v>
      </c>
      <c r="D26" s="67">
        <v>212435837</v>
      </c>
      <c r="E26" s="68">
        <f t="shared" si="0"/>
        <v>46106118</v>
      </c>
      <c r="F26" s="66">
        <f>SUM(F22:F24)</f>
        <v>123808556</v>
      </c>
      <c r="G26" s="67">
        <v>137639479</v>
      </c>
      <c r="H26" s="68">
        <f t="shared" si="1"/>
        <v>13830923</v>
      </c>
      <c r="I26" s="68">
        <v>137710243</v>
      </c>
      <c r="J26" s="43">
        <f t="shared" si="2"/>
        <v>27.719711352365117</v>
      </c>
      <c r="K26" s="36">
        <f t="shared" si="3"/>
        <v>11.171217439932018</v>
      </c>
      <c r="L26" s="89">
        <v>212435837</v>
      </c>
      <c r="M26" s="87">
        <v>137639479</v>
      </c>
      <c r="N26" s="37">
        <f t="shared" si="4"/>
        <v>21.703549952355733</v>
      </c>
      <c r="O26" s="36">
        <f t="shared" si="5"/>
        <v>10.048659803485597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9725973</v>
      </c>
      <c r="E28" s="65">
        <f t="shared" si="0"/>
        <v>9725973</v>
      </c>
      <c r="F28" s="63">
        <v>8000000</v>
      </c>
      <c r="G28" s="64">
        <v>4140823</v>
      </c>
      <c r="H28" s="65">
        <f t="shared" si="1"/>
        <v>-3859177</v>
      </c>
      <c r="I28" s="65">
        <v>35288429</v>
      </c>
      <c r="J28" s="30">
        <f t="shared" si="2"/>
        <v>0</v>
      </c>
      <c r="K28" s="31">
        <f t="shared" si="3"/>
        <v>-48.239712499999996</v>
      </c>
      <c r="L28" s="84">
        <v>212435837</v>
      </c>
      <c r="M28" s="85">
        <v>137639479</v>
      </c>
      <c r="N28" s="32">
        <f t="shared" si="4"/>
        <v>4.578310861928631</v>
      </c>
      <c r="O28" s="31">
        <f t="shared" si="5"/>
        <v>-2.8038299970606544</v>
      </c>
      <c r="P28" s="6"/>
      <c r="Q28" s="33"/>
    </row>
    <row r="29" spans="1:17" ht="12.75">
      <c r="A29" s="7"/>
      <c r="B29" s="29" t="s">
        <v>33</v>
      </c>
      <c r="C29" s="63">
        <v>23450000</v>
      </c>
      <c r="D29" s="64">
        <v>19306000</v>
      </c>
      <c r="E29" s="65">
        <f t="shared" si="0"/>
        <v>-4144000</v>
      </c>
      <c r="F29" s="63">
        <v>24729000</v>
      </c>
      <c r="G29" s="64">
        <v>12316320</v>
      </c>
      <c r="H29" s="65">
        <f t="shared" si="1"/>
        <v>-12412680</v>
      </c>
      <c r="I29" s="65">
        <v>13437626</v>
      </c>
      <c r="J29" s="30">
        <f t="shared" si="2"/>
        <v>-17.671641791044777</v>
      </c>
      <c r="K29" s="31">
        <f t="shared" si="3"/>
        <v>-50.194831978648544</v>
      </c>
      <c r="L29" s="84">
        <v>212435837</v>
      </c>
      <c r="M29" s="85">
        <v>137639479</v>
      </c>
      <c r="N29" s="32">
        <f t="shared" si="4"/>
        <v>-1.950706650309665</v>
      </c>
      <c r="O29" s="31">
        <f t="shared" si="5"/>
        <v>-9.01825558348706</v>
      </c>
      <c r="P29" s="6"/>
      <c r="Q29" s="33"/>
    </row>
    <row r="30" spans="1:17" ht="12.75">
      <c r="A30" s="7"/>
      <c r="B30" s="29" t="s">
        <v>34</v>
      </c>
      <c r="C30" s="63">
        <v>24800000</v>
      </c>
      <c r="D30" s="64">
        <v>2777164</v>
      </c>
      <c r="E30" s="65">
        <f t="shared" si="0"/>
        <v>-22022836</v>
      </c>
      <c r="F30" s="63">
        <v>0</v>
      </c>
      <c r="G30" s="64">
        <v>0</v>
      </c>
      <c r="H30" s="65">
        <f t="shared" si="1"/>
        <v>0</v>
      </c>
      <c r="I30" s="65">
        <v>4595000</v>
      </c>
      <c r="J30" s="30">
        <f t="shared" si="2"/>
        <v>-88.80175806451614</v>
      </c>
      <c r="K30" s="31">
        <f t="shared" si="3"/>
        <v>0</v>
      </c>
      <c r="L30" s="84">
        <v>212435837</v>
      </c>
      <c r="M30" s="85">
        <v>137639479</v>
      </c>
      <c r="N30" s="32">
        <f t="shared" si="4"/>
        <v>-10.366817722943798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35700000</v>
      </c>
      <c r="D31" s="64">
        <v>59801126</v>
      </c>
      <c r="E31" s="65">
        <f t="shared" si="0"/>
        <v>24101126</v>
      </c>
      <c r="F31" s="63">
        <v>36700000</v>
      </c>
      <c r="G31" s="64">
        <v>41100000</v>
      </c>
      <c r="H31" s="65">
        <f t="shared" si="1"/>
        <v>4400000</v>
      </c>
      <c r="I31" s="65">
        <v>56657045</v>
      </c>
      <c r="J31" s="30">
        <f t="shared" si="2"/>
        <v>67.51015686274509</v>
      </c>
      <c r="K31" s="31">
        <f t="shared" si="3"/>
        <v>11.989100817438691</v>
      </c>
      <c r="L31" s="84">
        <v>212435837</v>
      </c>
      <c r="M31" s="85">
        <v>137639479</v>
      </c>
      <c r="N31" s="32">
        <f t="shared" si="4"/>
        <v>11.345131942121423</v>
      </c>
      <c r="O31" s="31">
        <f t="shared" si="5"/>
        <v>3.19675723271228</v>
      </c>
      <c r="P31" s="6"/>
      <c r="Q31" s="33"/>
    </row>
    <row r="32" spans="1:17" ht="12.75">
      <c r="A32" s="7"/>
      <c r="B32" s="29" t="s">
        <v>36</v>
      </c>
      <c r="C32" s="63">
        <v>82379719</v>
      </c>
      <c r="D32" s="64">
        <v>120825574</v>
      </c>
      <c r="E32" s="65">
        <f t="shared" si="0"/>
        <v>38445855</v>
      </c>
      <c r="F32" s="63">
        <v>54379556</v>
      </c>
      <c r="G32" s="64">
        <v>80082336</v>
      </c>
      <c r="H32" s="65">
        <f t="shared" si="1"/>
        <v>25702780</v>
      </c>
      <c r="I32" s="65">
        <v>27732143</v>
      </c>
      <c r="J32" s="30">
        <f t="shared" si="2"/>
        <v>46.66907761605742</v>
      </c>
      <c r="K32" s="31">
        <f t="shared" si="3"/>
        <v>47.26552015246318</v>
      </c>
      <c r="L32" s="84">
        <v>212435837</v>
      </c>
      <c r="M32" s="85">
        <v>137639479</v>
      </c>
      <c r="N32" s="32">
        <f t="shared" si="4"/>
        <v>18.097631521559144</v>
      </c>
      <c r="O32" s="31">
        <f t="shared" si="5"/>
        <v>18.673988151321034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166329719</v>
      </c>
      <c r="D33" s="82">
        <v>212435837</v>
      </c>
      <c r="E33" s="83">
        <f t="shared" si="0"/>
        <v>46106118</v>
      </c>
      <c r="F33" s="81">
        <f>SUM(F28:F32)</f>
        <v>123808556</v>
      </c>
      <c r="G33" s="82">
        <v>137639479</v>
      </c>
      <c r="H33" s="83">
        <f t="shared" si="1"/>
        <v>13830923</v>
      </c>
      <c r="I33" s="83">
        <v>137710243</v>
      </c>
      <c r="J33" s="58">
        <f t="shared" si="2"/>
        <v>27.719711352365117</v>
      </c>
      <c r="K33" s="59">
        <f t="shared" si="3"/>
        <v>11.171217439932018</v>
      </c>
      <c r="L33" s="96">
        <v>212435837</v>
      </c>
      <c r="M33" s="97">
        <v>137639479</v>
      </c>
      <c r="N33" s="60">
        <f t="shared" si="4"/>
        <v>21.703549952355733</v>
      </c>
      <c r="O33" s="59">
        <f t="shared" si="5"/>
        <v>10.048659803485597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426995998</v>
      </c>
      <c r="M8" s="85">
        <v>430079301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106402719</v>
      </c>
      <c r="D9" s="64">
        <v>117495183</v>
      </c>
      <c r="E9" s="65">
        <f>($D9-$C9)</f>
        <v>11092464</v>
      </c>
      <c r="F9" s="63">
        <v>111722856</v>
      </c>
      <c r="G9" s="64">
        <v>118407348</v>
      </c>
      <c r="H9" s="65">
        <f>($G9-$F9)</f>
        <v>6684492</v>
      </c>
      <c r="I9" s="65">
        <v>119363476</v>
      </c>
      <c r="J9" s="30">
        <f>IF($C9=0,0,($E9/$C9)*100)</f>
        <v>10.424981714987942</v>
      </c>
      <c r="K9" s="31">
        <f>IF($F9=0,0,($H9/$F9)*100)</f>
        <v>5.983101613514069</v>
      </c>
      <c r="L9" s="84">
        <v>426995998</v>
      </c>
      <c r="M9" s="85">
        <v>430079301</v>
      </c>
      <c r="N9" s="32">
        <f>IF($L9=0,0,($E9/$L9)*100)</f>
        <v>2.597791092177871</v>
      </c>
      <c r="O9" s="31">
        <f>IF($M9=0,0,($H9/$M9)*100)</f>
        <v>1.5542463876911854</v>
      </c>
      <c r="P9" s="6"/>
      <c r="Q9" s="33"/>
    </row>
    <row r="10" spans="1:17" ht="12.75">
      <c r="A10" s="3"/>
      <c r="B10" s="29" t="s">
        <v>17</v>
      </c>
      <c r="C10" s="63">
        <v>287123471</v>
      </c>
      <c r="D10" s="64">
        <v>309500815</v>
      </c>
      <c r="E10" s="65">
        <f aca="true" t="shared" si="0" ref="E10:E33">($D10-$C10)</f>
        <v>22377344</v>
      </c>
      <c r="F10" s="63">
        <v>299898068</v>
      </c>
      <c r="G10" s="64">
        <v>311671953</v>
      </c>
      <c r="H10" s="65">
        <f aca="true" t="shared" si="1" ref="H10:H33">($G10-$F10)</f>
        <v>11773885</v>
      </c>
      <c r="I10" s="65">
        <v>322695521</v>
      </c>
      <c r="J10" s="30">
        <f aca="true" t="shared" si="2" ref="J10:J33">IF($C10=0,0,($E10/$C10)*100)</f>
        <v>7.79363105428605</v>
      </c>
      <c r="K10" s="31">
        <f aca="true" t="shared" si="3" ref="K10:K33">IF($F10=0,0,($H10/$F10)*100)</f>
        <v>3.925962270620563</v>
      </c>
      <c r="L10" s="84">
        <v>426995998</v>
      </c>
      <c r="M10" s="85">
        <v>430079301</v>
      </c>
      <c r="N10" s="32">
        <f aca="true" t="shared" si="4" ref="N10:N33">IF($L10=0,0,($E10/$L10)*100)</f>
        <v>5.24064490178196</v>
      </c>
      <c r="O10" s="31">
        <f aca="true" t="shared" si="5" ref="O10:O33">IF($M10=0,0,($H10/$M10)*100)</f>
        <v>2.7376079184987328</v>
      </c>
      <c r="P10" s="6"/>
      <c r="Q10" s="33"/>
    </row>
    <row r="11" spans="1:17" ht="16.5">
      <c r="A11" s="7"/>
      <c r="B11" s="34" t="s">
        <v>18</v>
      </c>
      <c r="C11" s="66">
        <f>SUM(C8:C10)</f>
        <v>393526190</v>
      </c>
      <c r="D11" s="67">
        <v>426995998</v>
      </c>
      <c r="E11" s="68">
        <f t="shared" si="0"/>
        <v>33469808</v>
      </c>
      <c r="F11" s="66">
        <f>SUM(F8:F10)</f>
        <v>411620924</v>
      </c>
      <c r="G11" s="67">
        <v>430079301</v>
      </c>
      <c r="H11" s="68">
        <f t="shared" si="1"/>
        <v>18458377</v>
      </c>
      <c r="I11" s="68">
        <v>442058997</v>
      </c>
      <c r="J11" s="35">
        <f t="shared" si="2"/>
        <v>8.505103052988671</v>
      </c>
      <c r="K11" s="36">
        <f t="shared" si="3"/>
        <v>4.4843145534555</v>
      </c>
      <c r="L11" s="86">
        <v>426995998</v>
      </c>
      <c r="M11" s="87">
        <v>430079301</v>
      </c>
      <c r="N11" s="37">
        <f t="shared" si="4"/>
        <v>7.838435993959831</v>
      </c>
      <c r="O11" s="36">
        <f t="shared" si="5"/>
        <v>4.291854306189919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207473936</v>
      </c>
      <c r="D13" s="64">
        <v>208235996</v>
      </c>
      <c r="E13" s="65">
        <f t="shared" si="0"/>
        <v>762060</v>
      </c>
      <c r="F13" s="63">
        <v>221017185</v>
      </c>
      <c r="G13" s="64">
        <v>225103776</v>
      </c>
      <c r="H13" s="65">
        <f t="shared" si="1"/>
        <v>4086591</v>
      </c>
      <c r="I13" s="65">
        <v>241806908</v>
      </c>
      <c r="J13" s="30">
        <f t="shared" si="2"/>
        <v>0.36730396824399186</v>
      </c>
      <c r="K13" s="31">
        <f t="shared" si="3"/>
        <v>1.8489924211096977</v>
      </c>
      <c r="L13" s="84">
        <v>432664537</v>
      </c>
      <c r="M13" s="85">
        <v>440966683</v>
      </c>
      <c r="N13" s="32">
        <f t="shared" si="4"/>
        <v>0.17613183767820564</v>
      </c>
      <c r="O13" s="31">
        <f t="shared" si="5"/>
        <v>0.9267346394965625</v>
      </c>
      <c r="P13" s="6"/>
      <c r="Q13" s="33"/>
    </row>
    <row r="14" spans="1:17" ht="12.75">
      <c r="A14" s="3"/>
      <c r="B14" s="29" t="s">
        <v>21</v>
      </c>
      <c r="C14" s="63">
        <v>920000</v>
      </c>
      <c r="D14" s="64">
        <v>770000</v>
      </c>
      <c r="E14" s="65">
        <f t="shared" si="0"/>
        <v>-150000</v>
      </c>
      <c r="F14" s="63">
        <v>941000</v>
      </c>
      <c r="G14" s="64">
        <v>791000</v>
      </c>
      <c r="H14" s="65">
        <f t="shared" si="1"/>
        <v>-150000</v>
      </c>
      <c r="I14" s="65">
        <v>813050</v>
      </c>
      <c r="J14" s="30">
        <f t="shared" si="2"/>
        <v>-16.304347826086957</v>
      </c>
      <c r="K14" s="31">
        <f t="shared" si="3"/>
        <v>-15.94048884165781</v>
      </c>
      <c r="L14" s="84">
        <v>432664537</v>
      </c>
      <c r="M14" s="85">
        <v>440966683</v>
      </c>
      <c r="N14" s="32">
        <f t="shared" si="4"/>
        <v>-0.03466889175620141</v>
      </c>
      <c r="O14" s="31">
        <f t="shared" si="5"/>
        <v>-0.03401617532179863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432664537</v>
      </c>
      <c r="M15" s="85">
        <v>440966683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14837482</v>
      </c>
      <c r="D16" s="64">
        <v>14837482</v>
      </c>
      <c r="E16" s="65">
        <f t="shared" si="0"/>
        <v>0</v>
      </c>
      <c r="F16" s="63">
        <v>15579356</v>
      </c>
      <c r="G16" s="64">
        <v>15579356</v>
      </c>
      <c r="H16" s="65">
        <f t="shared" si="1"/>
        <v>0</v>
      </c>
      <c r="I16" s="65">
        <v>16358324</v>
      </c>
      <c r="J16" s="30">
        <f t="shared" si="2"/>
        <v>0</v>
      </c>
      <c r="K16" s="31">
        <f t="shared" si="3"/>
        <v>0</v>
      </c>
      <c r="L16" s="84">
        <v>432664537</v>
      </c>
      <c r="M16" s="85">
        <v>440966683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174896090</v>
      </c>
      <c r="D17" s="64">
        <v>208821059</v>
      </c>
      <c r="E17" s="65">
        <f t="shared" si="0"/>
        <v>33924969</v>
      </c>
      <c r="F17" s="63">
        <v>182402933</v>
      </c>
      <c r="G17" s="64">
        <v>199492551</v>
      </c>
      <c r="H17" s="65">
        <f t="shared" si="1"/>
        <v>17089618</v>
      </c>
      <c r="I17" s="65">
        <v>201872113</v>
      </c>
      <c r="J17" s="42">
        <f t="shared" si="2"/>
        <v>19.39721408294491</v>
      </c>
      <c r="K17" s="31">
        <f t="shared" si="3"/>
        <v>9.369157457572241</v>
      </c>
      <c r="L17" s="88">
        <v>432664537</v>
      </c>
      <c r="M17" s="85">
        <v>440966683</v>
      </c>
      <c r="N17" s="32">
        <f t="shared" si="4"/>
        <v>7.840940520623256</v>
      </c>
      <c r="O17" s="31">
        <f t="shared" si="5"/>
        <v>3.875489613803771</v>
      </c>
      <c r="P17" s="6"/>
      <c r="Q17" s="33"/>
    </row>
    <row r="18" spans="1:17" ht="16.5">
      <c r="A18" s="3"/>
      <c r="B18" s="34" t="s">
        <v>24</v>
      </c>
      <c r="C18" s="66">
        <f>SUM(C13:C17)</f>
        <v>398127508</v>
      </c>
      <c r="D18" s="67">
        <v>432664537</v>
      </c>
      <c r="E18" s="68">
        <f t="shared" si="0"/>
        <v>34537029</v>
      </c>
      <c r="F18" s="66">
        <f>SUM(F13:F17)</f>
        <v>419940474</v>
      </c>
      <c r="G18" s="67">
        <v>440966683</v>
      </c>
      <c r="H18" s="68">
        <f t="shared" si="1"/>
        <v>21026209</v>
      </c>
      <c r="I18" s="68">
        <v>460850395</v>
      </c>
      <c r="J18" s="43">
        <f t="shared" si="2"/>
        <v>8.674866294343067</v>
      </c>
      <c r="K18" s="36">
        <f t="shared" si="3"/>
        <v>5.006949865946953</v>
      </c>
      <c r="L18" s="89">
        <v>432664537</v>
      </c>
      <c r="M18" s="87">
        <v>440966683</v>
      </c>
      <c r="N18" s="37">
        <f t="shared" si="4"/>
        <v>7.98240346654526</v>
      </c>
      <c r="O18" s="36">
        <f t="shared" si="5"/>
        <v>4.768208077978535</v>
      </c>
      <c r="P18" s="6"/>
      <c r="Q18" s="38"/>
    </row>
    <row r="19" spans="1:17" ht="16.5">
      <c r="A19" s="44"/>
      <c r="B19" s="45" t="s">
        <v>25</v>
      </c>
      <c r="C19" s="72">
        <f>C11-C18</f>
        <v>-4601318</v>
      </c>
      <c r="D19" s="73">
        <v>-5668539</v>
      </c>
      <c r="E19" s="74">
        <f t="shared" si="0"/>
        <v>-1067221</v>
      </c>
      <c r="F19" s="75">
        <f>F11-F18</f>
        <v>-8319550</v>
      </c>
      <c r="G19" s="76">
        <v>-10887382</v>
      </c>
      <c r="H19" s="77">
        <f t="shared" si="1"/>
        <v>-2567832</v>
      </c>
      <c r="I19" s="77">
        <v>-18791398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9518024</v>
      </c>
      <c r="M22" s="85">
        <v>10243256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5843323</v>
      </c>
      <c r="D23" s="64">
        <v>8888024</v>
      </c>
      <c r="E23" s="65">
        <f t="shared" si="0"/>
        <v>3044701</v>
      </c>
      <c r="F23" s="63">
        <v>4338000</v>
      </c>
      <c r="G23" s="64">
        <v>9613256</v>
      </c>
      <c r="H23" s="65">
        <f t="shared" si="1"/>
        <v>5275256</v>
      </c>
      <c r="I23" s="65">
        <v>5439724</v>
      </c>
      <c r="J23" s="30">
        <f t="shared" si="2"/>
        <v>52.105642628346914</v>
      </c>
      <c r="K23" s="31">
        <f t="shared" si="3"/>
        <v>121.60571692023974</v>
      </c>
      <c r="L23" s="84">
        <v>9518024</v>
      </c>
      <c r="M23" s="85">
        <v>10243256</v>
      </c>
      <c r="N23" s="32">
        <f t="shared" si="4"/>
        <v>31.988793052003228</v>
      </c>
      <c r="O23" s="31">
        <f t="shared" si="5"/>
        <v>51.49979654906603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630000</v>
      </c>
      <c r="E24" s="65">
        <f t="shared" si="0"/>
        <v>630000</v>
      </c>
      <c r="F24" s="63">
        <v>0</v>
      </c>
      <c r="G24" s="64">
        <v>630000</v>
      </c>
      <c r="H24" s="65">
        <f t="shared" si="1"/>
        <v>630000</v>
      </c>
      <c r="I24" s="65">
        <v>0</v>
      </c>
      <c r="J24" s="30">
        <f t="shared" si="2"/>
        <v>0</v>
      </c>
      <c r="K24" s="31">
        <f t="shared" si="3"/>
        <v>0</v>
      </c>
      <c r="L24" s="84">
        <v>9518024</v>
      </c>
      <c r="M24" s="85">
        <v>10243256</v>
      </c>
      <c r="N24" s="32">
        <f t="shared" si="4"/>
        <v>6.619020922830201</v>
      </c>
      <c r="O24" s="31">
        <f t="shared" si="5"/>
        <v>6.150388118777857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9518024</v>
      </c>
      <c r="M25" s="85">
        <v>10243256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5843323</v>
      </c>
      <c r="D26" s="67">
        <v>9518024</v>
      </c>
      <c r="E26" s="68">
        <f t="shared" si="0"/>
        <v>3674701</v>
      </c>
      <c r="F26" s="66">
        <f>SUM(F22:F24)</f>
        <v>4338000</v>
      </c>
      <c r="G26" s="67">
        <v>10243256</v>
      </c>
      <c r="H26" s="68">
        <f t="shared" si="1"/>
        <v>5905256</v>
      </c>
      <c r="I26" s="68">
        <v>5439724</v>
      </c>
      <c r="J26" s="43">
        <f t="shared" si="2"/>
        <v>62.88717909312903</v>
      </c>
      <c r="K26" s="36">
        <f t="shared" si="3"/>
        <v>136.12853849700323</v>
      </c>
      <c r="L26" s="89">
        <v>9518024</v>
      </c>
      <c r="M26" s="87">
        <v>10243256</v>
      </c>
      <c r="N26" s="37">
        <f t="shared" si="4"/>
        <v>38.607813974833434</v>
      </c>
      <c r="O26" s="36">
        <f t="shared" si="5"/>
        <v>57.650184667843895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175000</v>
      </c>
      <c r="D28" s="64">
        <v>420000</v>
      </c>
      <c r="E28" s="65">
        <f t="shared" si="0"/>
        <v>245000</v>
      </c>
      <c r="F28" s="63">
        <v>185000</v>
      </c>
      <c r="G28" s="64">
        <v>175000</v>
      </c>
      <c r="H28" s="65">
        <f t="shared" si="1"/>
        <v>-10000</v>
      </c>
      <c r="I28" s="65">
        <v>185000</v>
      </c>
      <c r="J28" s="30">
        <f t="shared" si="2"/>
        <v>140</v>
      </c>
      <c r="K28" s="31">
        <f t="shared" si="3"/>
        <v>-5.405405405405405</v>
      </c>
      <c r="L28" s="84">
        <v>9518024</v>
      </c>
      <c r="M28" s="85">
        <v>10243256</v>
      </c>
      <c r="N28" s="32">
        <f t="shared" si="4"/>
        <v>2.574063692211745</v>
      </c>
      <c r="O28" s="31">
        <f t="shared" si="5"/>
        <v>-0.09762520823456916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9518024</v>
      </c>
      <c r="M29" s="85">
        <v>10243256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100000</v>
      </c>
      <c r="D30" s="64">
        <v>0</v>
      </c>
      <c r="E30" s="65">
        <f t="shared" si="0"/>
        <v>-100000</v>
      </c>
      <c r="F30" s="63">
        <v>100000</v>
      </c>
      <c r="G30" s="64">
        <v>0</v>
      </c>
      <c r="H30" s="65">
        <f t="shared" si="1"/>
        <v>-100000</v>
      </c>
      <c r="I30" s="65">
        <v>0</v>
      </c>
      <c r="J30" s="30">
        <f t="shared" si="2"/>
        <v>-100</v>
      </c>
      <c r="K30" s="31">
        <f t="shared" si="3"/>
        <v>-100</v>
      </c>
      <c r="L30" s="84">
        <v>9518024</v>
      </c>
      <c r="M30" s="85">
        <v>10243256</v>
      </c>
      <c r="N30" s="32">
        <f t="shared" si="4"/>
        <v>-1.0506382417190796</v>
      </c>
      <c r="O30" s="31">
        <f t="shared" si="5"/>
        <v>-0.9762520823456916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9518024</v>
      </c>
      <c r="M31" s="85">
        <v>10243256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5568323</v>
      </c>
      <c r="D32" s="64">
        <v>9098024</v>
      </c>
      <c r="E32" s="65">
        <f t="shared" si="0"/>
        <v>3529701</v>
      </c>
      <c r="F32" s="63">
        <v>4053000</v>
      </c>
      <c r="G32" s="64">
        <v>10068256</v>
      </c>
      <c r="H32" s="65">
        <f t="shared" si="1"/>
        <v>6015256</v>
      </c>
      <c r="I32" s="65">
        <v>5254724</v>
      </c>
      <c r="J32" s="30">
        <f t="shared" si="2"/>
        <v>63.38894133835268</v>
      </c>
      <c r="K32" s="31">
        <f t="shared" si="3"/>
        <v>148.41490254132742</v>
      </c>
      <c r="L32" s="84">
        <v>9518024</v>
      </c>
      <c r="M32" s="85">
        <v>10243256</v>
      </c>
      <c r="N32" s="32">
        <f t="shared" si="4"/>
        <v>37.08438852434077</v>
      </c>
      <c r="O32" s="31">
        <f t="shared" si="5"/>
        <v>58.72406195842416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5843323</v>
      </c>
      <c r="D33" s="82">
        <v>9518024</v>
      </c>
      <c r="E33" s="83">
        <f t="shared" si="0"/>
        <v>3674701</v>
      </c>
      <c r="F33" s="81">
        <f>SUM(F28:F32)</f>
        <v>4338000</v>
      </c>
      <c r="G33" s="82">
        <v>10243256</v>
      </c>
      <c r="H33" s="83">
        <f t="shared" si="1"/>
        <v>5905256</v>
      </c>
      <c r="I33" s="83">
        <v>5439724</v>
      </c>
      <c r="J33" s="58">
        <f t="shared" si="2"/>
        <v>62.88717909312903</v>
      </c>
      <c r="K33" s="59">
        <f t="shared" si="3"/>
        <v>136.12853849700323</v>
      </c>
      <c r="L33" s="96">
        <v>9518024</v>
      </c>
      <c r="M33" s="97">
        <v>10243256</v>
      </c>
      <c r="N33" s="60">
        <f t="shared" si="4"/>
        <v>38.607813974833434</v>
      </c>
      <c r="O33" s="59">
        <f t="shared" si="5"/>
        <v>57.650184667843895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75520934</v>
      </c>
      <c r="D8" s="64">
        <v>76388351</v>
      </c>
      <c r="E8" s="65">
        <f>($D8-$C8)</f>
        <v>867417</v>
      </c>
      <c r="F8" s="63">
        <v>78988355</v>
      </c>
      <c r="G8" s="64">
        <v>81735532</v>
      </c>
      <c r="H8" s="65">
        <f>($G8-$F8)</f>
        <v>2747177</v>
      </c>
      <c r="I8" s="65">
        <v>85822316</v>
      </c>
      <c r="J8" s="30">
        <f>IF($C8=0,0,($E8/$C8)*100)</f>
        <v>1.1485782207089759</v>
      </c>
      <c r="K8" s="31">
        <f>IF($F8=0,0,($H8/$F8)*100)</f>
        <v>3.477951908227485</v>
      </c>
      <c r="L8" s="84">
        <v>590666175</v>
      </c>
      <c r="M8" s="85">
        <v>642080883</v>
      </c>
      <c r="N8" s="32">
        <f>IF($L8=0,0,($E8/$L8)*100)</f>
        <v>0.14685401614541413</v>
      </c>
      <c r="O8" s="31">
        <f>IF($M8=0,0,($H8/$M8)*100)</f>
        <v>0.4278552862630548</v>
      </c>
      <c r="P8" s="6"/>
      <c r="Q8" s="33"/>
    </row>
    <row r="9" spans="1:17" ht="12.75">
      <c r="A9" s="3"/>
      <c r="B9" s="29" t="s">
        <v>16</v>
      </c>
      <c r="C9" s="63">
        <v>383862031</v>
      </c>
      <c r="D9" s="64">
        <v>341732442</v>
      </c>
      <c r="E9" s="65">
        <f>($D9-$C9)</f>
        <v>-42129589</v>
      </c>
      <c r="F9" s="63">
        <v>418651718</v>
      </c>
      <c r="G9" s="64">
        <v>369227475</v>
      </c>
      <c r="H9" s="65">
        <f>($G9-$F9)</f>
        <v>-49424243</v>
      </c>
      <c r="I9" s="65">
        <v>402695876</v>
      </c>
      <c r="J9" s="30">
        <f>IF($C9=0,0,($E9/$C9)*100)</f>
        <v>-10.975190458469699</v>
      </c>
      <c r="K9" s="31">
        <f>IF($F9=0,0,($H9/$F9)*100)</f>
        <v>-11.805575105749357</v>
      </c>
      <c r="L9" s="84">
        <v>590666175</v>
      </c>
      <c r="M9" s="85">
        <v>642080883</v>
      </c>
      <c r="N9" s="32">
        <f>IF($L9=0,0,($E9/$L9)*100)</f>
        <v>-7.132554864852385</v>
      </c>
      <c r="O9" s="31">
        <f>IF($M9=0,0,($H9/$M9)*100)</f>
        <v>-7.697510439662163</v>
      </c>
      <c r="P9" s="6"/>
      <c r="Q9" s="33"/>
    </row>
    <row r="10" spans="1:17" ht="12.75">
      <c r="A10" s="3"/>
      <c r="B10" s="29" t="s">
        <v>17</v>
      </c>
      <c r="C10" s="63">
        <v>210787793</v>
      </c>
      <c r="D10" s="64">
        <v>172545382</v>
      </c>
      <c r="E10" s="65">
        <f aca="true" t="shared" si="0" ref="E10:E33">($D10-$C10)</f>
        <v>-38242411</v>
      </c>
      <c r="F10" s="63">
        <v>209763197</v>
      </c>
      <c r="G10" s="64">
        <v>191117876</v>
      </c>
      <c r="H10" s="65">
        <f aca="true" t="shared" si="1" ref="H10:H33">($G10-$F10)</f>
        <v>-18645321</v>
      </c>
      <c r="I10" s="65">
        <v>232447126</v>
      </c>
      <c r="J10" s="30">
        <f aca="true" t="shared" si="2" ref="J10:J33">IF($C10=0,0,($E10/$C10)*100)</f>
        <v>-18.142611797259057</v>
      </c>
      <c r="K10" s="31">
        <f aca="true" t="shared" si="3" ref="K10:K33">IF($F10=0,0,($H10/$F10)*100)</f>
        <v>-8.8887475337249</v>
      </c>
      <c r="L10" s="84">
        <v>590666175</v>
      </c>
      <c r="M10" s="85">
        <v>642080883</v>
      </c>
      <c r="N10" s="32">
        <f aca="true" t="shared" si="4" ref="N10:N33">IF($L10=0,0,($E10/$L10)*100)</f>
        <v>-6.474454204187332</v>
      </c>
      <c r="O10" s="31">
        <f aca="true" t="shared" si="5" ref="O10:O33">IF($M10=0,0,($H10/$M10)*100)</f>
        <v>-2.9038897580758527</v>
      </c>
      <c r="P10" s="6"/>
      <c r="Q10" s="33"/>
    </row>
    <row r="11" spans="1:17" ht="16.5">
      <c r="A11" s="7"/>
      <c r="B11" s="34" t="s">
        <v>18</v>
      </c>
      <c r="C11" s="66">
        <f>SUM(C8:C10)</f>
        <v>670170758</v>
      </c>
      <c r="D11" s="67">
        <v>590666175</v>
      </c>
      <c r="E11" s="68">
        <f t="shared" si="0"/>
        <v>-79504583</v>
      </c>
      <c r="F11" s="66">
        <f>SUM(F8:F10)</f>
        <v>707403270</v>
      </c>
      <c r="G11" s="67">
        <v>642080883</v>
      </c>
      <c r="H11" s="68">
        <f t="shared" si="1"/>
        <v>-65322387</v>
      </c>
      <c r="I11" s="68">
        <v>720965318</v>
      </c>
      <c r="J11" s="35">
        <f t="shared" si="2"/>
        <v>-11.863332150938165</v>
      </c>
      <c r="K11" s="36">
        <f t="shared" si="3"/>
        <v>-9.234108714255731</v>
      </c>
      <c r="L11" s="86">
        <v>590666175</v>
      </c>
      <c r="M11" s="87">
        <v>642080883</v>
      </c>
      <c r="N11" s="37">
        <f t="shared" si="4"/>
        <v>-13.4601550528943</v>
      </c>
      <c r="O11" s="36">
        <f t="shared" si="5"/>
        <v>-10.173544911474961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199103861</v>
      </c>
      <c r="D13" s="64">
        <v>226182188</v>
      </c>
      <c r="E13" s="65">
        <f t="shared" si="0"/>
        <v>27078327</v>
      </c>
      <c r="F13" s="63">
        <v>209725722</v>
      </c>
      <c r="G13" s="64">
        <v>242400794</v>
      </c>
      <c r="H13" s="65">
        <f t="shared" si="1"/>
        <v>32675072</v>
      </c>
      <c r="I13" s="65">
        <v>262677671</v>
      </c>
      <c r="J13" s="30">
        <f t="shared" si="2"/>
        <v>13.60010140637102</v>
      </c>
      <c r="K13" s="31">
        <f t="shared" si="3"/>
        <v>15.579906788925014</v>
      </c>
      <c r="L13" s="84">
        <v>682493226</v>
      </c>
      <c r="M13" s="85">
        <v>729455206</v>
      </c>
      <c r="N13" s="32">
        <f t="shared" si="4"/>
        <v>3.967559818681629</v>
      </c>
      <c r="O13" s="31">
        <f t="shared" si="5"/>
        <v>4.479380191029851</v>
      </c>
      <c r="P13" s="6"/>
      <c r="Q13" s="33"/>
    </row>
    <row r="14" spans="1:17" ht="12.75">
      <c r="A14" s="3"/>
      <c r="B14" s="29" t="s">
        <v>21</v>
      </c>
      <c r="C14" s="63">
        <v>31805296</v>
      </c>
      <c r="D14" s="64">
        <v>44688248</v>
      </c>
      <c r="E14" s="65">
        <f t="shared" si="0"/>
        <v>12882952</v>
      </c>
      <c r="F14" s="63">
        <v>33554588</v>
      </c>
      <c r="G14" s="64">
        <v>47669897</v>
      </c>
      <c r="H14" s="65">
        <f t="shared" si="1"/>
        <v>14115309</v>
      </c>
      <c r="I14" s="65">
        <v>50416268</v>
      </c>
      <c r="J14" s="30">
        <f t="shared" si="2"/>
        <v>40.50568182104012</v>
      </c>
      <c r="K14" s="31">
        <f t="shared" si="3"/>
        <v>42.06670336706265</v>
      </c>
      <c r="L14" s="84">
        <v>682493226</v>
      </c>
      <c r="M14" s="85">
        <v>729455206</v>
      </c>
      <c r="N14" s="32">
        <f t="shared" si="4"/>
        <v>1.8876307499057874</v>
      </c>
      <c r="O14" s="31">
        <f t="shared" si="5"/>
        <v>1.9350480857353702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682493226</v>
      </c>
      <c r="M15" s="85">
        <v>729455206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261971524</v>
      </c>
      <c r="D16" s="64">
        <v>232760440</v>
      </c>
      <c r="E16" s="65">
        <f t="shared" si="0"/>
        <v>-29211084</v>
      </c>
      <c r="F16" s="63">
        <v>291836278</v>
      </c>
      <c r="G16" s="64">
        <v>252870942</v>
      </c>
      <c r="H16" s="65">
        <f t="shared" si="1"/>
        <v>-38965336</v>
      </c>
      <c r="I16" s="65">
        <v>279144232</v>
      </c>
      <c r="J16" s="30">
        <f t="shared" si="2"/>
        <v>-11.150480614832015</v>
      </c>
      <c r="K16" s="31">
        <f t="shared" si="3"/>
        <v>-13.351779383644688</v>
      </c>
      <c r="L16" s="84">
        <v>682493226</v>
      </c>
      <c r="M16" s="85">
        <v>729455206</v>
      </c>
      <c r="N16" s="32">
        <f t="shared" si="4"/>
        <v>-4.280054788411921</v>
      </c>
      <c r="O16" s="31">
        <f t="shared" si="5"/>
        <v>-5.341703737186022</v>
      </c>
      <c r="P16" s="6"/>
      <c r="Q16" s="33"/>
    </row>
    <row r="17" spans="1:17" ht="12.75">
      <c r="A17" s="3"/>
      <c r="B17" s="29" t="s">
        <v>23</v>
      </c>
      <c r="C17" s="63">
        <v>177658230</v>
      </c>
      <c r="D17" s="64">
        <v>178862350</v>
      </c>
      <c r="E17" s="65">
        <f t="shared" si="0"/>
        <v>1204120</v>
      </c>
      <c r="F17" s="63">
        <v>204996670</v>
      </c>
      <c r="G17" s="64">
        <v>186513573</v>
      </c>
      <c r="H17" s="65">
        <f t="shared" si="1"/>
        <v>-18483097</v>
      </c>
      <c r="I17" s="65">
        <v>223699941</v>
      </c>
      <c r="J17" s="42">
        <f t="shared" si="2"/>
        <v>0.6777732728734267</v>
      </c>
      <c r="K17" s="31">
        <f t="shared" si="3"/>
        <v>-9.016291337805633</v>
      </c>
      <c r="L17" s="88">
        <v>682493226</v>
      </c>
      <c r="M17" s="85">
        <v>729455206</v>
      </c>
      <c r="N17" s="32">
        <f t="shared" si="4"/>
        <v>0.17642958993998864</v>
      </c>
      <c r="O17" s="31">
        <f t="shared" si="5"/>
        <v>-2.5338220699462664</v>
      </c>
      <c r="P17" s="6"/>
      <c r="Q17" s="33"/>
    </row>
    <row r="18" spans="1:17" ht="16.5">
      <c r="A18" s="3"/>
      <c r="B18" s="34" t="s">
        <v>24</v>
      </c>
      <c r="C18" s="66">
        <f>SUM(C13:C17)</f>
        <v>670538911</v>
      </c>
      <c r="D18" s="67">
        <v>682493226</v>
      </c>
      <c r="E18" s="68">
        <f t="shared" si="0"/>
        <v>11954315</v>
      </c>
      <c r="F18" s="66">
        <f>SUM(F13:F17)</f>
        <v>740113258</v>
      </c>
      <c r="G18" s="67">
        <v>729455206</v>
      </c>
      <c r="H18" s="68">
        <f t="shared" si="1"/>
        <v>-10658052</v>
      </c>
      <c r="I18" s="68">
        <v>815938112</v>
      </c>
      <c r="J18" s="43">
        <f t="shared" si="2"/>
        <v>1.7827921398583833</v>
      </c>
      <c r="K18" s="36">
        <f t="shared" si="3"/>
        <v>-1.4400568946435492</v>
      </c>
      <c r="L18" s="89">
        <v>682493226</v>
      </c>
      <c r="M18" s="87">
        <v>729455206</v>
      </c>
      <c r="N18" s="37">
        <f t="shared" si="4"/>
        <v>1.7515653701154832</v>
      </c>
      <c r="O18" s="36">
        <f t="shared" si="5"/>
        <v>-1.4610975303670668</v>
      </c>
      <c r="P18" s="6"/>
      <c r="Q18" s="38"/>
    </row>
    <row r="19" spans="1:17" ht="16.5">
      <c r="A19" s="44"/>
      <c r="B19" s="45" t="s">
        <v>25</v>
      </c>
      <c r="C19" s="72">
        <f>C11-C18</f>
        <v>-368153</v>
      </c>
      <c r="D19" s="73">
        <v>-91827051</v>
      </c>
      <c r="E19" s="74">
        <f t="shared" si="0"/>
        <v>-91458898</v>
      </c>
      <c r="F19" s="75">
        <f>F11-F18</f>
        <v>-32709988</v>
      </c>
      <c r="G19" s="76">
        <v>-87374323</v>
      </c>
      <c r="H19" s="77">
        <f t="shared" si="1"/>
        <v>-54664335</v>
      </c>
      <c r="I19" s="77">
        <v>-94972794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88763999</v>
      </c>
      <c r="M22" s="85">
        <v>134195661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25915632</v>
      </c>
      <c r="D23" s="64">
        <v>10047826</v>
      </c>
      <c r="E23" s="65">
        <f t="shared" si="0"/>
        <v>-15867806</v>
      </c>
      <c r="F23" s="63">
        <v>25900000</v>
      </c>
      <c r="G23" s="64">
        <v>13736965</v>
      </c>
      <c r="H23" s="65">
        <f t="shared" si="1"/>
        <v>-12163035</v>
      </c>
      <c r="I23" s="65">
        <v>10173043</v>
      </c>
      <c r="J23" s="30">
        <f t="shared" si="2"/>
        <v>-61.228705516423446</v>
      </c>
      <c r="K23" s="31">
        <f t="shared" si="3"/>
        <v>-46.9615250965251</v>
      </c>
      <c r="L23" s="84">
        <v>88763999</v>
      </c>
      <c r="M23" s="85">
        <v>134195661</v>
      </c>
      <c r="N23" s="32">
        <f t="shared" si="4"/>
        <v>-17.876398290707925</v>
      </c>
      <c r="O23" s="31">
        <f t="shared" si="5"/>
        <v>-9.063657430771924</v>
      </c>
      <c r="P23" s="6"/>
      <c r="Q23" s="33"/>
    </row>
    <row r="24" spans="1:17" ht="12.75">
      <c r="A24" s="7"/>
      <c r="B24" s="29" t="s">
        <v>29</v>
      </c>
      <c r="C24" s="63">
        <v>33793042</v>
      </c>
      <c r="D24" s="64">
        <v>78716173</v>
      </c>
      <c r="E24" s="65">
        <f t="shared" si="0"/>
        <v>44923131</v>
      </c>
      <c r="F24" s="63">
        <v>39573042</v>
      </c>
      <c r="G24" s="64">
        <v>120458696</v>
      </c>
      <c r="H24" s="65">
        <f t="shared" si="1"/>
        <v>80885654</v>
      </c>
      <c r="I24" s="65">
        <v>28166522</v>
      </c>
      <c r="J24" s="30">
        <f t="shared" si="2"/>
        <v>132.93603754287645</v>
      </c>
      <c r="K24" s="31">
        <f t="shared" si="3"/>
        <v>204.39584604084772</v>
      </c>
      <c r="L24" s="84">
        <v>88763999</v>
      </c>
      <c r="M24" s="85">
        <v>134195661</v>
      </c>
      <c r="N24" s="32">
        <f t="shared" si="4"/>
        <v>50.60962947376898</v>
      </c>
      <c r="O24" s="31">
        <f t="shared" si="5"/>
        <v>60.274418261556164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88763999</v>
      </c>
      <c r="M25" s="85">
        <v>134195661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59708674</v>
      </c>
      <c r="D26" s="67">
        <v>88763999</v>
      </c>
      <c r="E26" s="68">
        <f t="shared" si="0"/>
        <v>29055325</v>
      </c>
      <c r="F26" s="66">
        <f>SUM(F22:F24)</f>
        <v>65473042</v>
      </c>
      <c r="G26" s="67">
        <v>134195661</v>
      </c>
      <c r="H26" s="68">
        <f t="shared" si="1"/>
        <v>68722619</v>
      </c>
      <c r="I26" s="68">
        <v>38339565</v>
      </c>
      <c r="J26" s="43">
        <f t="shared" si="2"/>
        <v>48.66181586949996</v>
      </c>
      <c r="K26" s="36">
        <f t="shared" si="3"/>
        <v>104.96322898819945</v>
      </c>
      <c r="L26" s="89">
        <v>88763999</v>
      </c>
      <c r="M26" s="87">
        <v>134195661</v>
      </c>
      <c r="N26" s="37">
        <f t="shared" si="4"/>
        <v>32.73323118306105</v>
      </c>
      <c r="O26" s="36">
        <f t="shared" si="5"/>
        <v>51.21076083078424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4939130</v>
      </c>
      <c r="D28" s="64">
        <v>27396104</v>
      </c>
      <c r="E28" s="65">
        <f t="shared" si="0"/>
        <v>22456974</v>
      </c>
      <c r="F28" s="63">
        <v>3239130</v>
      </c>
      <c r="G28" s="64">
        <v>39990348</v>
      </c>
      <c r="H28" s="65">
        <f t="shared" si="1"/>
        <v>36751218</v>
      </c>
      <c r="I28" s="65">
        <v>9526177</v>
      </c>
      <c r="J28" s="30">
        <f t="shared" si="2"/>
        <v>454.6746896720678</v>
      </c>
      <c r="K28" s="31">
        <f t="shared" si="3"/>
        <v>1134.6015133693306</v>
      </c>
      <c r="L28" s="84">
        <v>88763999</v>
      </c>
      <c r="M28" s="85">
        <v>134195661</v>
      </c>
      <c r="N28" s="32">
        <f t="shared" si="4"/>
        <v>25.29964203167548</v>
      </c>
      <c r="O28" s="31">
        <f t="shared" si="5"/>
        <v>27.386293808709656</v>
      </c>
      <c r="P28" s="6"/>
      <c r="Q28" s="33"/>
    </row>
    <row r="29" spans="1:17" ht="12.75">
      <c r="A29" s="7"/>
      <c r="B29" s="29" t="s">
        <v>33</v>
      </c>
      <c r="C29" s="63">
        <v>7497826</v>
      </c>
      <c r="D29" s="64">
        <v>2500000</v>
      </c>
      <c r="E29" s="65">
        <f t="shared" si="0"/>
        <v>-4997826</v>
      </c>
      <c r="F29" s="63">
        <v>7747826</v>
      </c>
      <c r="G29" s="64">
        <v>5065217</v>
      </c>
      <c r="H29" s="65">
        <f t="shared" si="1"/>
        <v>-2682609</v>
      </c>
      <c r="I29" s="65">
        <v>8000000</v>
      </c>
      <c r="J29" s="30">
        <f t="shared" si="2"/>
        <v>-66.65700164287621</v>
      </c>
      <c r="K29" s="31">
        <f t="shared" si="3"/>
        <v>-34.62402227411921</v>
      </c>
      <c r="L29" s="84">
        <v>88763999</v>
      </c>
      <c r="M29" s="85">
        <v>134195661</v>
      </c>
      <c r="N29" s="32">
        <f t="shared" si="4"/>
        <v>-5.630465116831881</v>
      </c>
      <c r="O29" s="31">
        <f t="shared" si="5"/>
        <v>-1.9990281205887872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88763999</v>
      </c>
      <c r="M30" s="85">
        <v>134195661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17686956</v>
      </c>
      <c r="D31" s="64">
        <v>34063896</v>
      </c>
      <c r="E31" s="65">
        <f t="shared" si="0"/>
        <v>16376940</v>
      </c>
      <c r="F31" s="63">
        <v>15702173</v>
      </c>
      <c r="G31" s="64">
        <v>65124348</v>
      </c>
      <c r="H31" s="65">
        <f t="shared" si="1"/>
        <v>49422175</v>
      </c>
      <c r="I31" s="65">
        <v>6158260</v>
      </c>
      <c r="J31" s="30">
        <f t="shared" si="2"/>
        <v>92.59332131543721</v>
      </c>
      <c r="K31" s="31">
        <f t="shared" si="3"/>
        <v>314.74736012652517</v>
      </c>
      <c r="L31" s="84">
        <v>88763999</v>
      </c>
      <c r="M31" s="85">
        <v>134195661</v>
      </c>
      <c r="N31" s="32">
        <f t="shared" si="4"/>
        <v>18.449979929363028</v>
      </c>
      <c r="O31" s="31">
        <f t="shared" si="5"/>
        <v>36.828444848153474</v>
      </c>
      <c r="P31" s="6"/>
      <c r="Q31" s="33"/>
    </row>
    <row r="32" spans="1:17" ht="12.75">
      <c r="A32" s="7"/>
      <c r="B32" s="29" t="s">
        <v>36</v>
      </c>
      <c r="C32" s="63">
        <v>29584762</v>
      </c>
      <c r="D32" s="64">
        <v>24803999</v>
      </c>
      <c r="E32" s="65">
        <f t="shared" si="0"/>
        <v>-4780763</v>
      </c>
      <c r="F32" s="63">
        <v>38783913</v>
      </c>
      <c r="G32" s="64">
        <v>24015748</v>
      </c>
      <c r="H32" s="65">
        <f t="shared" si="1"/>
        <v>-14768165</v>
      </c>
      <c r="I32" s="65">
        <v>14655128</v>
      </c>
      <c r="J32" s="30">
        <f t="shared" si="2"/>
        <v>-16.159545241567265</v>
      </c>
      <c r="K32" s="31">
        <f t="shared" si="3"/>
        <v>-38.07806860540348</v>
      </c>
      <c r="L32" s="84">
        <v>88763999</v>
      </c>
      <c r="M32" s="85">
        <v>134195661</v>
      </c>
      <c r="N32" s="32">
        <f t="shared" si="4"/>
        <v>-5.385925661145573</v>
      </c>
      <c r="O32" s="31">
        <f t="shared" si="5"/>
        <v>-11.004949705490105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59708674</v>
      </c>
      <c r="D33" s="82">
        <v>88763999</v>
      </c>
      <c r="E33" s="83">
        <f t="shared" si="0"/>
        <v>29055325</v>
      </c>
      <c r="F33" s="81">
        <f>SUM(F28:F32)</f>
        <v>65473042</v>
      </c>
      <c r="G33" s="82">
        <v>134195661</v>
      </c>
      <c r="H33" s="83">
        <f t="shared" si="1"/>
        <v>68722619</v>
      </c>
      <c r="I33" s="83">
        <v>38339565</v>
      </c>
      <c r="J33" s="58">
        <f t="shared" si="2"/>
        <v>48.66181586949996</v>
      </c>
      <c r="K33" s="59">
        <f t="shared" si="3"/>
        <v>104.96322898819945</v>
      </c>
      <c r="L33" s="96">
        <v>88763999</v>
      </c>
      <c r="M33" s="97">
        <v>134195661</v>
      </c>
      <c r="N33" s="60">
        <f t="shared" si="4"/>
        <v>32.73323118306105</v>
      </c>
      <c r="O33" s="59">
        <f t="shared" si="5"/>
        <v>51.21076083078424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2020-11-03T08:20:53Z</dcterms:created>
  <dcterms:modified xsi:type="dcterms:W3CDTF">2020-11-05T12:23:12Z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